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64" windowHeight="8904" tabRatio="766" activeTab="0"/>
  </bookViews>
  <sheets>
    <sheet name="出勤簿‐（記入例）" sheetId="1" r:id="rId1"/>
    <sheet name="出勤簿‐（雛形）" sheetId="2" r:id="rId2"/>
    <sheet name="【3月】出勤簿（サンプル）" sheetId="3" r:id="rId3"/>
    <sheet name="祝日リスト" sheetId="4" r:id="rId4"/>
  </sheets>
  <definedNames>
    <definedName name="_xlnm.Print_Area" localSheetId="2">'【3月】出勤簿（サンプル）'!$A$1:$U$57</definedName>
    <definedName name="_xlnm.Print_Area" localSheetId="1">'出勤簿‐（雛形）'!$A$2:$V$57</definedName>
    <definedName name="祝日リスト">'祝日リスト'!$B$5:$B$21</definedName>
  </definedNames>
  <calcPr fullCalcOnLoad="1"/>
</workbook>
</file>

<file path=xl/comments1.xml><?xml version="1.0" encoding="utf-8"?>
<comments xmlns="http://schemas.openxmlformats.org/spreadsheetml/2006/main">
  <authors>
    <author>LegalNetworks</author>
  </authors>
  <commentList>
    <comment ref="C6" authorId="0">
      <text>
        <r>
          <rPr>
            <b/>
            <sz val="14"/>
            <rFont val="ＭＳ Ｐゴシック"/>
            <family val="3"/>
          </rPr>
          <t>LegalNetworks:</t>
        </r>
        <r>
          <rPr>
            <sz val="14"/>
            <rFont val="ＭＳ Ｐゴシック"/>
            <family val="3"/>
          </rPr>
          <t xml:space="preserve">
年月を入力して下さい。
以下、自動的に日付および曜日が変わります。</t>
        </r>
      </text>
    </comment>
    <comment ref="F9" authorId="0">
      <text>
        <r>
          <rPr>
            <b/>
            <sz val="14"/>
            <rFont val="ＭＳ Ｐゴシック"/>
            <family val="3"/>
          </rPr>
          <t>LegalNetworks:</t>
        </r>
        <r>
          <rPr>
            <sz val="14"/>
            <rFont val="ＭＳ Ｐゴシック"/>
            <family val="3"/>
          </rPr>
          <t xml:space="preserve">
所属を入力して下さい。</t>
        </r>
      </text>
    </comment>
    <comment ref="F11" authorId="0">
      <text>
        <r>
          <rPr>
            <b/>
            <sz val="14"/>
            <rFont val="ＭＳ Ｐゴシック"/>
            <family val="3"/>
          </rPr>
          <t>LegalNetworks:</t>
        </r>
        <r>
          <rPr>
            <sz val="14"/>
            <rFont val="ＭＳ Ｐゴシック"/>
            <family val="3"/>
          </rPr>
          <t xml:space="preserve">
氏名を入力して下さい。</t>
        </r>
      </text>
    </comment>
    <comment ref="F53" authorId="0">
      <text>
        <r>
          <rPr>
            <b/>
            <sz val="16"/>
            <color indexed="10"/>
            <rFont val="HG創英角ｺﾞｼｯｸUB"/>
            <family val="3"/>
          </rPr>
          <t>LegalNetworks:</t>
        </r>
        <r>
          <rPr>
            <sz val="16"/>
            <color indexed="10"/>
            <rFont val="HG創英角ｺﾞｼｯｸUB"/>
            <family val="3"/>
          </rPr>
          <t xml:space="preserve">
全データを入力完了すると、"OK"が表示されます。</t>
        </r>
      </text>
    </comment>
    <comment ref="G15" authorId="0">
      <text>
        <r>
          <rPr>
            <b/>
            <sz val="14"/>
            <rFont val="ＭＳ Ｐゴシック"/>
            <family val="3"/>
          </rPr>
          <t>LegalNetworks:</t>
        </r>
        <r>
          <rPr>
            <sz val="14"/>
            <rFont val="ＭＳ Ｐゴシック"/>
            <family val="3"/>
          </rPr>
          <t xml:space="preserve">
プルダウンより
選択して下さい。</t>
        </r>
      </text>
    </comment>
    <comment ref="K21" authorId="0">
      <text>
        <r>
          <rPr>
            <b/>
            <sz val="12"/>
            <rFont val="ＭＳ Ｐゴシック"/>
            <family val="3"/>
          </rPr>
          <t>LegalNetworks:</t>
        </r>
        <r>
          <rPr>
            <sz val="12"/>
            <rFont val="ＭＳ Ｐゴシック"/>
            <family val="3"/>
          </rPr>
          <t xml:space="preserve">
所定労働時間に満たない場合に、セルに色がつきます。</t>
        </r>
      </text>
    </comment>
    <comment ref="G19" authorId="0">
      <text>
        <r>
          <rPr>
            <b/>
            <sz val="12"/>
            <rFont val="ＭＳ Ｐゴシック"/>
            <family val="3"/>
          </rPr>
          <t>LegalNetworks:</t>
        </r>
        <r>
          <rPr>
            <sz val="12"/>
            <rFont val="ＭＳ Ｐゴシック"/>
            <family val="3"/>
          </rPr>
          <t xml:space="preserve">
休みの日には、
必ず、"休日"を選択して下さい。</t>
        </r>
      </text>
    </comment>
    <comment ref="P17" authorId="0">
      <text>
        <r>
          <rPr>
            <b/>
            <sz val="14"/>
            <color indexed="10"/>
            <rFont val="ＭＳ Ｐゴシック"/>
            <family val="3"/>
          </rPr>
          <t>LegalNetworks:</t>
        </r>
        <r>
          <rPr>
            <sz val="14"/>
            <color indexed="10"/>
            <rFont val="ＭＳ Ｐゴシック"/>
            <family val="3"/>
          </rPr>
          <t xml:space="preserve">
休憩が取れなかった場合に、60進数形式で入力して下さい。</t>
        </r>
      </text>
    </comment>
    <comment ref="O21" authorId="0">
      <text>
        <r>
          <rPr>
            <b/>
            <sz val="14"/>
            <rFont val="ＭＳ Ｐゴシック"/>
            <family val="3"/>
          </rPr>
          <t>LegalNetworks:</t>
        </r>
        <r>
          <rPr>
            <sz val="14"/>
            <rFont val="ＭＳ Ｐゴシック"/>
            <family val="3"/>
          </rPr>
          <t xml:space="preserve">
予定より、多くの休憩を取った場合ならびに、私用外出等をした場合に、60進数形式で入力して下さい。</t>
        </r>
      </text>
    </comment>
  </commentList>
</comments>
</file>

<file path=xl/sharedStrings.xml><?xml version="1.0" encoding="utf-8"?>
<sst xmlns="http://schemas.openxmlformats.org/spreadsheetml/2006/main" count="247" uniqueCount="90">
  <si>
    <t>日</t>
  </si>
  <si>
    <t>曜日</t>
  </si>
  <si>
    <t>業務
開始時刻</t>
  </si>
  <si>
    <t>業務
終了時刻</t>
  </si>
  <si>
    <t>勤務
結果</t>
  </si>
  <si>
    <t>労働
時間</t>
  </si>
  <si>
    <t>残業
時間</t>
  </si>
  <si>
    <t>深夜
勤務</t>
  </si>
  <si>
    <t>休出
勤務</t>
  </si>
  <si>
    <t>暦日数</t>
  </si>
  <si>
    <t>所定時間</t>
  </si>
  <si>
    <t>休出日数</t>
  </si>
  <si>
    <t>休日数</t>
  </si>
  <si>
    <t>有休取得</t>
  </si>
  <si>
    <t>休出時間</t>
  </si>
  <si>
    <t>勤務</t>
  </si>
  <si>
    <t>残業時間</t>
  </si>
  <si>
    <t>残業手当</t>
  </si>
  <si>
    <t>休憩時間</t>
  </si>
  <si>
    <t>休出</t>
  </si>
  <si>
    <t>所定内
時間</t>
  </si>
  <si>
    <t>所定労働時間</t>
  </si>
  <si>
    <t>勤務</t>
  </si>
  <si>
    <t>拘束
時間</t>
  </si>
  <si>
    <t>追加
休憩</t>
  </si>
  <si>
    <t>休日</t>
  </si>
  <si>
    <t>欠勤</t>
  </si>
  <si>
    <t>有休</t>
  </si>
  <si>
    <t>勤務日数</t>
  </si>
  <si>
    <t>欠勤日数</t>
  </si>
  <si>
    <t>特休取得</t>
  </si>
  <si>
    <t>所定内時間</t>
  </si>
  <si>
    <t>チェック</t>
  </si>
  <si>
    <t>所属</t>
  </si>
  <si>
    <t>氏名</t>
  </si>
  <si>
    <t>雇用形態</t>
  </si>
  <si>
    <t>所定内給与</t>
  </si>
  <si>
    <t>深夜勤務手当</t>
  </si>
  <si>
    <t>休出手当</t>
  </si>
  <si>
    <t>チェック</t>
  </si>
  <si>
    <t>年</t>
  </si>
  <si>
    <t>月</t>
  </si>
  <si>
    <t>備考</t>
  </si>
  <si>
    <t>休憩
時間</t>
  </si>
  <si>
    <t>休憩設定</t>
  </si>
  <si>
    <t>勤務</t>
  </si>
  <si>
    <t>減算
休憩</t>
  </si>
  <si>
    <t>所定日数</t>
  </si>
  <si>
    <t>実働時間</t>
  </si>
  <si>
    <t>深夜時間</t>
  </si>
  <si>
    <t>深夜開始</t>
  </si>
  <si>
    <t>深夜終了</t>
  </si>
  <si>
    <t>出勤簿</t>
  </si>
  <si>
    <t>部長</t>
  </si>
  <si>
    <t>課長</t>
  </si>
  <si>
    <t>人事</t>
  </si>
  <si>
    <t>正社員</t>
  </si>
  <si>
    <t>年度</t>
  </si>
  <si>
    <t>日付</t>
  </si>
  <si>
    <t>(金)</t>
  </si>
  <si>
    <t>元日</t>
  </si>
  <si>
    <t>(月)</t>
  </si>
  <si>
    <t>成人の日</t>
  </si>
  <si>
    <t>(木)</t>
  </si>
  <si>
    <t>建国記念の日</t>
  </si>
  <si>
    <t>(火)</t>
  </si>
  <si>
    <t>天皇誕生日</t>
  </si>
  <si>
    <t>(土)</t>
  </si>
  <si>
    <t>春分の日</t>
  </si>
  <si>
    <t>昭和の日</t>
  </si>
  <si>
    <t>憲法記念日</t>
  </si>
  <si>
    <t>みどりの日</t>
  </si>
  <si>
    <t>(水)</t>
  </si>
  <si>
    <t>こどもの日</t>
  </si>
  <si>
    <t>海の日（2021年のみこの日）</t>
  </si>
  <si>
    <t>スポーツの日（2021年のみこの日）</t>
  </si>
  <si>
    <t>(日)</t>
  </si>
  <si>
    <t>山の日（2021年のみこの日）</t>
  </si>
  <si>
    <t>振替休日</t>
  </si>
  <si>
    <t>敬老の日</t>
  </si>
  <si>
    <t>秋分の日</t>
  </si>
  <si>
    <t>文化の日</t>
  </si>
  <si>
    <t>勤労感謝の日</t>
  </si>
  <si>
    <t>祝日</t>
  </si>
  <si>
    <t>祝日リスト</t>
  </si>
  <si>
    <t>参照：</t>
  </si>
  <si>
    <t>内閣府　「国民の祝日」について</t>
  </si>
  <si>
    <t>人事総務</t>
  </si>
  <si>
    <t>労務　里香</t>
  </si>
  <si>
    <t>特休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</si>
</sst>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aaa"/>
    <numFmt numFmtId="182" formatCode="h:mm;@"/>
    <numFmt numFmtId="183" formatCode="0_);[Red]\(0\)"/>
    <numFmt numFmtId="184" formatCode="#,##0&quot;日&quot;"/>
    <numFmt numFmtId="185" formatCode="[h]:mm"/>
    <numFmt numFmtId="186" formatCode="0.0_);[Red]\(0.0\)"/>
    <numFmt numFmtId="187" formatCode="0.00_);[Red]\(0.00\)"/>
    <numFmt numFmtId="188" formatCode="#,##0&quot;時間&quot;"/>
    <numFmt numFmtId="189" formatCode="#,##0.00&quot;時間&quot;"/>
    <numFmt numFmtId="190" formatCode="#,##0.0&quot;時間&quot;"/>
    <numFmt numFmtId="191" formatCode="0.00&quot;時間&quot;"/>
    <numFmt numFmtId="192" formatCode="[$-F400]h:mm:ss\ AM/PM"/>
    <numFmt numFmtId="193" formatCode="\-h:mm"/>
    <numFmt numFmtId="194" formatCode="\-h:mm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9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ＭＳ Ｐゴシック"/>
      <family val="3"/>
    </font>
    <font>
      <sz val="12"/>
      <name val="HG創英角ﾎﾟｯﾌﾟ体"/>
      <family val="3"/>
    </font>
    <font>
      <sz val="12"/>
      <color indexed="9"/>
      <name val="HG創英角ｺﾞｼｯｸUB"/>
      <family val="3"/>
    </font>
    <font>
      <sz val="12"/>
      <color indexed="10"/>
      <name val="HG創英角ﾎﾟｯﾌﾟ体"/>
      <family val="3"/>
    </font>
    <font>
      <sz val="12"/>
      <name val="HGS創英角ﾎﾟｯﾌﾟ体"/>
      <family val="3"/>
    </font>
    <font>
      <sz val="10"/>
      <name val="ＭＳ Ｐゴシック"/>
      <family val="3"/>
    </font>
    <font>
      <b/>
      <sz val="10"/>
      <name val="HG丸ｺﾞｼｯｸM-PRO"/>
      <family val="3"/>
    </font>
    <font>
      <sz val="10"/>
      <color indexed="9"/>
      <name val="ＭＳ Ｐゴシック"/>
      <family val="3"/>
    </font>
    <font>
      <sz val="12"/>
      <name val="ＭＳ ゴシック"/>
      <family val="3"/>
    </font>
    <font>
      <sz val="16"/>
      <name val="HG創英角ﾎﾟｯﾌﾟ体"/>
      <family val="3"/>
    </font>
    <font>
      <sz val="20"/>
      <name val="HG創英角ﾎﾟｯﾌﾟ体"/>
      <family val="3"/>
    </font>
    <font>
      <sz val="18"/>
      <name val="HG創英角ﾎﾟｯﾌﾟ体"/>
      <family val="3"/>
    </font>
    <font>
      <b/>
      <sz val="18"/>
      <name val="HG創英角ﾎﾟｯﾌﾟ体"/>
      <family val="3"/>
    </font>
    <font>
      <b/>
      <sz val="14"/>
      <name val="ＭＳ Ｐゴシック"/>
      <family val="3"/>
    </font>
    <font>
      <b/>
      <sz val="36"/>
      <color indexed="12"/>
      <name val="HG丸ｺﾞｼｯｸM-PRO"/>
      <family val="3"/>
    </font>
    <font>
      <sz val="14"/>
      <name val="HG創英角ﾎﾟｯﾌﾟ体"/>
      <family val="3"/>
    </font>
    <font>
      <sz val="12"/>
      <color indexed="63"/>
      <name val="ＭＳ Ｐゴシック"/>
      <family val="3"/>
    </font>
    <font>
      <sz val="10"/>
      <color indexed="63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HG創英角ｺﾞｼｯｸUB"/>
      <family val="3"/>
    </font>
    <font>
      <sz val="16"/>
      <color indexed="10"/>
      <name val="HG創英角ｺﾞｼｯｸUB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name val="HGS創英角ﾎﾟｯﾌﾟ体"/>
      <family val="3"/>
    </font>
    <font>
      <sz val="14"/>
      <color indexed="10"/>
      <name val="HG創英角ﾎﾟｯﾌﾟ体"/>
      <family val="3"/>
    </font>
    <font>
      <sz val="22"/>
      <name val="HG創英角ﾎﾟｯﾌﾟ体"/>
      <family val="3"/>
    </font>
    <font>
      <b/>
      <sz val="11"/>
      <name val="ＭＳ Ｐゴシック"/>
      <family val="3"/>
    </font>
    <font>
      <sz val="24"/>
      <name val="HG創英角ﾎﾟｯﾌﾟ体"/>
      <family val="3"/>
    </font>
    <font>
      <sz val="16"/>
      <color indexed="9"/>
      <name val="HG創英角ﾎﾟｯﾌﾟ体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Inherit"/>
      <family val="2"/>
    </font>
    <font>
      <b/>
      <sz val="11"/>
      <color indexed="63"/>
      <name val="Inherit"/>
      <family val="2"/>
    </font>
    <font>
      <b/>
      <sz val="11"/>
      <color indexed="63"/>
      <name val="ＭＳ ゴシック"/>
      <family val="3"/>
    </font>
    <font>
      <sz val="20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26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8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33"/>
      <name val="Inherit"/>
      <family val="2"/>
    </font>
    <font>
      <b/>
      <sz val="11"/>
      <color rgb="FF333333"/>
      <name val="Inherit"/>
      <family val="2"/>
    </font>
    <font>
      <b/>
      <sz val="11"/>
      <color rgb="FF333333"/>
      <name val="ＭＳ 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0"/>
      </left>
      <right style="thin"/>
      <top style="double"/>
      <bottom style="thin"/>
    </border>
    <border>
      <left style="thin"/>
      <right style="hair">
        <color indexed="10"/>
      </right>
      <top style="double"/>
      <bottom style="thin"/>
    </border>
    <border>
      <left style="hair">
        <color indexed="10"/>
      </left>
      <right style="thin"/>
      <top style="thin"/>
      <bottom style="thin"/>
    </border>
    <border>
      <left style="thin"/>
      <right style="hair">
        <color indexed="10"/>
      </right>
      <top style="thin"/>
      <bottom style="thin"/>
    </border>
    <border>
      <left style="hair">
        <color indexed="10"/>
      </left>
      <right style="thin"/>
      <top style="thin"/>
      <bottom style="double"/>
    </border>
    <border>
      <left style="thin"/>
      <right style="hair">
        <color indexed="10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double"/>
      <bottom style="thin"/>
    </border>
    <border>
      <left style="medium">
        <color indexed="63"/>
      </left>
      <right>
        <color indexed="63"/>
      </right>
      <top>
        <color indexed="63"/>
      </top>
      <bottom style="thin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double"/>
      <bottom style="medium">
        <color indexed="63"/>
      </bottom>
    </border>
    <border>
      <left style="thin"/>
      <right style="thin"/>
      <top style="double"/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thin"/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hair">
        <color indexed="10"/>
      </left>
      <right style="thin"/>
      <top style="thick"/>
      <bottom>
        <color indexed="63"/>
      </bottom>
    </border>
    <border>
      <left style="thin"/>
      <right style="hair">
        <color indexed="10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/>
      <top style="medium">
        <color indexed="63"/>
      </top>
      <bottom style="thin"/>
    </border>
    <border>
      <left style="medium">
        <color indexed="63"/>
      </left>
      <right style="thin"/>
      <top style="medium">
        <color indexed="63"/>
      </top>
      <bottom style="double"/>
    </border>
    <border>
      <left style="thin"/>
      <right style="thin"/>
      <top style="medium">
        <color indexed="63"/>
      </top>
      <bottom style="double"/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double"/>
    </border>
    <border>
      <left style="hair">
        <color indexed="10"/>
      </left>
      <right style="thin"/>
      <top style="medium">
        <color indexed="63"/>
      </top>
      <bottom>
        <color indexed="63"/>
      </bottom>
    </border>
    <border>
      <left style="thin"/>
      <right style="hair">
        <color indexed="10"/>
      </right>
      <top style="medium">
        <color indexed="63"/>
      </top>
      <bottom>
        <color indexed="63"/>
      </bottom>
    </border>
    <border>
      <left/>
      <right style="medium">
        <color rgb="FFCACACA"/>
      </right>
      <top style="medium">
        <color rgb="FFCACACA"/>
      </top>
      <bottom style="medium">
        <color rgb="FFCACACA"/>
      </bottom>
    </border>
    <border>
      <left/>
      <right style="medium"/>
      <top style="medium">
        <color rgb="FFCACACA"/>
      </top>
      <bottom style="medium">
        <color rgb="FFCACACA"/>
      </bottom>
    </border>
    <border>
      <left/>
      <right style="medium">
        <color rgb="FFCACACA"/>
      </right>
      <top style="medium">
        <color rgb="FFCACACA"/>
      </top>
      <bottom style="medium"/>
    </border>
    <border>
      <left/>
      <right style="medium"/>
      <top style="medium">
        <color rgb="FFCACACA"/>
      </top>
      <bottom style="medium"/>
    </border>
    <border>
      <left/>
      <right style="medium">
        <color rgb="FFCACACA"/>
      </right>
      <top>
        <color indexed="63"/>
      </top>
      <bottom style="medium">
        <color rgb="FFCACACA"/>
      </bottom>
    </border>
    <border>
      <left/>
      <right style="medium"/>
      <top>
        <color indexed="63"/>
      </top>
      <bottom style="medium">
        <color rgb="FFCACACA"/>
      </bottom>
    </border>
    <border>
      <left style="medium"/>
      <right style="medium">
        <color rgb="FFCACACA"/>
      </right>
      <top style="medium"/>
      <bottom style="medium"/>
    </border>
    <border>
      <left style="medium">
        <color rgb="FFCACACA"/>
      </left>
      <right style="medium">
        <color rgb="FFCACACA"/>
      </right>
      <top style="medium"/>
      <bottom style="medium"/>
    </border>
    <border>
      <left style="medium">
        <color rgb="FFCACACA"/>
      </left>
      <right style="medium"/>
      <top style="medium"/>
      <bottom style="medium"/>
    </border>
    <border>
      <left style="medium"/>
      <right style="medium">
        <color rgb="FFCACACA"/>
      </right>
      <top>
        <color indexed="63"/>
      </top>
      <bottom style="medium">
        <color rgb="FFCACACA"/>
      </bottom>
    </border>
    <border>
      <left style="medium"/>
      <right style="medium">
        <color rgb="FFCACACA"/>
      </right>
      <top style="medium">
        <color rgb="FFCACACA"/>
      </top>
      <bottom style="medium">
        <color rgb="FFCACACA"/>
      </bottom>
    </border>
    <border>
      <left style="medium"/>
      <right style="medium">
        <color rgb="FFCACACA"/>
      </right>
      <top style="medium">
        <color rgb="FFCACACA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n"/>
      <right style="thick"/>
      <top style="thin"/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>
        <color indexed="63"/>
      </right>
      <top style="double"/>
      <bottom style="medium">
        <color indexed="63"/>
      </bottom>
    </border>
    <border>
      <left>
        <color indexed="63"/>
      </left>
      <right>
        <color indexed="63"/>
      </right>
      <top style="double"/>
      <bottom style="medium">
        <color indexed="63"/>
      </bottom>
    </border>
    <border>
      <left>
        <color indexed="63"/>
      </left>
      <right style="medium">
        <color indexed="63"/>
      </right>
      <top style="double"/>
      <bottom style="medium">
        <color indexed="63"/>
      </bottom>
    </border>
    <border>
      <left style="thin"/>
      <right style="medium">
        <color indexed="63"/>
      </right>
      <top style="thin"/>
      <bottom>
        <color indexed="63"/>
      </bottom>
    </border>
    <border>
      <left style="medium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 style="double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33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83" fontId="6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4" fontId="2" fillId="33" borderId="0" xfId="0" applyNumberFormat="1" applyFont="1" applyFill="1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>
      <alignment horizontal="center" vertical="center"/>
    </xf>
    <xf numFmtId="183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83" fontId="9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182" fontId="16" fillId="34" borderId="12" xfId="0" applyNumberFormat="1" applyFont="1" applyFill="1" applyBorder="1" applyAlignment="1" applyProtection="1">
      <alignment horizontal="center"/>
      <protection locked="0"/>
    </xf>
    <xf numFmtId="182" fontId="16" fillId="34" borderId="13" xfId="0" applyNumberFormat="1" applyFont="1" applyFill="1" applyBorder="1" applyAlignment="1" applyProtection="1">
      <alignment horizontal="center"/>
      <protection locked="0"/>
    </xf>
    <xf numFmtId="182" fontId="16" fillId="34" borderId="14" xfId="0" applyNumberFormat="1" applyFont="1" applyFill="1" applyBorder="1" applyAlignment="1" applyProtection="1">
      <alignment horizontal="center"/>
      <protection locked="0"/>
    </xf>
    <xf numFmtId="20" fontId="21" fillId="35" borderId="13" xfId="0" applyNumberFormat="1" applyFont="1" applyFill="1" applyBorder="1" applyAlignment="1" applyProtection="1">
      <alignment horizontal="center"/>
      <protection locked="0"/>
    </xf>
    <xf numFmtId="0" fontId="3" fillId="36" borderId="0" xfId="0" applyFont="1" applyFill="1" applyAlignment="1">
      <alignment/>
    </xf>
    <xf numFmtId="20" fontId="3" fillId="36" borderId="0" xfId="0" applyNumberFormat="1" applyFont="1" applyFill="1" applyAlignment="1">
      <alignment/>
    </xf>
    <xf numFmtId="0" fontId="7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textRotation="255" wrapText="1"/>
    </xf>
    <xf numFmtId="0" fontId="3" fillId="33" borderId="0" xfId="0" applyFont="1" applyFill="1" applyBorder="1" applyAlignment="1" applyProtection="1">
      <alignment/>
      <protection locked="0"/>
    </xf>
    <xf numFmtId="0" fontId="28" fillId="36" borderId="0" xfId="0" applyFont="1" applyFill="1" applyAlignment="1">
      <alignment/>
    </xf>
    <xf numFmtId="183" fontId="28" fillId="36" borderId="0" xfId="0" applyNumberFormat="1" applyFont="1" applyFill="1" applyAlignment="1">
      <alignment/>
    </xf>
    <xf numFmtId="0" fontId="28" fillId="36" borderId="0" xfId="0" applyFont="1" applyFill="1" applyAlignment="1">
      <alignment horizontal="center"/>
    </xf>
    <xf numFmtId="0" fontId="29" fillId="36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3" fillId="36" borderId="0" xfId="0" applyFont="1" applyFill="1" applyAlignment="1" applyProtection="1">
      <alignment/>
      <protection locked="0"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7" xfId="0" applyFont="1" applyFill="1" applyBorder="1" applyAlignment="1" applyProtection="1">
      <alignment horizontal="center" wrapText="1"/>
      <protection/>
    </xf>
    <xf numFmtId="0" fontId="30" fillId="33" borderId="18" xfId="0" applyFont="1" applyFill="1" applyBorder="1" applyAlignment="1" applyProtection="1">
      <alignment horizontal="center" wrapText="1"/>
      <protection/>
    </xf>
    <xf numFmtId="0" fontId="25" fillId="33" borderId="19" xfId="0" applyFont="1" applyFill="1" applyBorder="1" applyAlignment="1" applyProtection="1">
      <alignment horizontal="center" wrapText="1"/>
      <protection/>
    </xf>
    <xf numFmtId="0" fontId="30" fillId="33" borderId="20" xfId="0" applyFont="1" applyFill="1" applyBorder="1" applyAlignment="1" applyProtection="1">
      <alignment horizontal="center" wrapText="1"/>
      <protection/>
    </xf>
    <xf numFmtId="0" fontId="25" fillId="33" borderId="21" xfId="0" applyFont="1" applyFill="1" applyBorder="1" applyAlignment="1" applyProtection="1">
      <alignment horizontal="center" wrapText="1"/>
      <protection/>
    </xf>
    <xf numFmtId="0" fontId="30" fillId="33" borderId="22" xfId="0" applyFont="1" applyFill="1" applyBorder="1" applyAlignment="1" applyProtection="1">
      <alignment horizontal="center" wrapText="1"/>
      <protection/>
    </xf>
    <xf numFmtId="182" fontId="35" fillId="34" borderId="12" xfId="0" applyNumberFormat="1" applyFont="1" applyFill="1" applyBorder="1" applyAlignment="1" applyProtection="1">
      <alignment/>
      <protection locked="0"/>
    </xf>
    <xf numFmtId="182" fontId="35" fillId="34" borderId="13" xfId="0" applyNumberFormat="1" applyFont="1" applyFill="1" applyBorder="1" applyAlignment="1" applyProtection="1">
      <alignment/>
      <protection locked="0"/>
    </xf>
    <xf numFmtId="182" fontId="35" fillId="34" borderId="14" xfId="0" applyNumberFormat="1" applyFont="1" applyFill="1" applyBorder="1" applyAlignment="1" applyProtection="1">
      <alignment/>
      <protection locked="0"/>
    </xf>
    <xf numFmtId="182" fontId="36" fillId="34" borderId="23" xfId="0" applyNumberFormat="1" applyFont="1" applyFill="1" applyBorder="1" applyAlignment="1" applyProtection="1">
      <alignment/>
      <protection locked="0"/>
    </xf>
    <xf numFmtId="194" fontId="36" fillId="34" borderId="24" xfId="0" applyNumberFormat="1" applyFont="1" applyFill="1" applyBorder="1" applyAlignment="1" applyProtection="1">
      <alignment/>
      <protection locked="0"/>
    </xf>
    <xf numFmtId="182" fontId="36" fillId="34" borderId="25" xfId="0" applyNumberFormat="1" applyFont="1" applyFill="1" applyBorder="1" applyAlignment="1" applyProtection="1">
      <alignment/>
      <protection locked="0"/>
    </xf>
    <xf numFmtId="194" fontId="36" fillId="34" borderId="26" xfId="0" applyNumberFormat="1" applyFont="1" applyFill="1" applyBorder="1" applyAlignment="1" applyProtection="1">
      <alignment/>
      <protection locked="0"/>
    </xf>
    <xf numFmtId="182" fontId="36" fillId="34" borderId="27" xfId="0" applyNumberFormat="1" applyFont="1" applyFill="1" applyBorder="1" applyAlignment="1" applyProtection="1">
      <alignment/>
      <protection locked="0"/>
    </xf>
    <xf numFmtId="194" fontId="36" fillId="34" borderId="28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 shrinkToFit="1"/>
    </xf>
    <xf numFmtId="187" fontId="3" fillId="33" borderId="0" xfId="0" applyNumberFormat="1" applyFont="1" applyFill="1" applyAlignment="1">
      <alignment shrinkToFit="1"/>
    </xf>
    <xf numFmtId="0" fontId="2" fillId="33" borderId="29" xfId="0" applyFont="1" applyFill="1" applyBorder="1" applyAlignment="1">
      <alignment horizontal="center" vertical="center" shrinkToFit="1"/>
    </xf>
    <xf numFmtId="184" fontId="10" fillId="33" borderId="0" xfId="0" applyNumberFormat="1" applyFont="1" applyFill="1" applyBorder="1" applyAlignment="1">
      <alignment horizontal="center" vertical="center" shrinkToFit="1"/>
    </xf>
    <xf numFmtId="20" fontId="21" fillId="35" borderId="13" xfId="0" applyNumberFormat="1" applyFont="1" applyFill="1" applyBorder="1" applyAlignment="1" applyProtection="1">
      <alignment horizontal="center"/>
      <protection/>
    </xf>
    <xf numFmtId="0" fontId="24" fillId="34" borderId="30" xfId="0" applyFont="1" applyFill="1" applyBorder="1" applyAlignment="1" applyProtection="1">
      <alignment shrinkToFit="1"/>
      <protection/>
    </xf>
    <xf numFmtId="0" fontId="24" fillId="34" borderId="31" xfId="0" applyFont="1" applyFill="1" applyBorder="1" applyAlignment="1" applyProtection="1">
      <alignment shrinkToFit="1"/>
      <protection/>
    </xf>
    <xf numFmtId="182" fontId="35" fillId="34" borderId="32" xfId="0" applyNumberFormat="1" applyFont="1" applyFill="1" applyBorder="1" applyAlignment="1" applyProtection="1">
      <alignment/>
      <protection/>
    </xf>
    <xf numFmtId="182" fontId="35" fillId="34" borderId="12" xfId="0" applyNumberFormat="1" applyFont="1" applyFill="1" applyBorder="1" applyAlignment="1" applyProtection="1">
      <alignment/>
      <protection/>
    </xf>
    <xf numFmtId="182" fontId="16" fillId="34" borderId="12" xfId="0" applyNumberFormat="1" applyFont="1" applyFill="1" applyBorder="1" applyAlignment="1" applyProtection="1">
      <alignment horizontal="center"/>
      <protection/>
    </xf>
    <xf numFmtId="182" fontId="35" fillId="34" borderId="33" xfId="0" applyNumberFormat="1" applyFont="1" applyFill="1" applyBorder="1" applyAlignment="1" applyProtection="1">
      <alignment/>
      <protection/>
    </xf>
    <xf numFmtId="182" fontId="35" fillId="34" borderId="13" xfId="0" applyNumberFormat="1" applyFont="1" applyFill="1" applyBorder="1" applyAlignment="1" applyProtection="1">
      <alignment/>
      <protection/>
    </xf>
    <xf numFmtId="182" fontId="16" fillId="34" borderId="13" xfId="0" applyNumberFormat="1" applyFont="1" applyFill="1" applyBorder="1" applyAlignment="1" applyProtection="1">
      <alignment horizontal="center"/>
      <protection/>
    </xf>
    <xf numFmtId="182" fontId="35" fillId="34" borderId="34" xfId="0" applyNumberFormat="1" applyFont="1" applyFill="1" applyBorder="1" applyAlignment="1" applyProtection="1">
      <alignment/>
      <protection/>
    </xf>
    <xf numFmtId="182" fontId="35" fillId="34" borderId="14" xfId="0" applyNumberFormat="1" applyFont="1" applyFill="1" applyBorder="1" applyAlignment="1" applyProtection="1">
      <alignment/>
      <protection/>
    </xf>
    <xf numFmtId="182" fontId="16" fillId="34" borderId="14" xfId="0" applyNumberFormat="1" applyFont="1" applyFill="1" applyBorder="1" applyAlignment="1" applyProtection="1">
      <alignment horizontal="center"/>
      <protection/>
    </xf>
    <xf numFmtId="182" fontId="15" fillId="34" borderId="23" xfId="0" applyNumberFormat="1" applyFont="1" applyFill="1" applyBorder="1" applyAlignment="1" applyProtection="1">
      <alignment/>
      <protection/>
    </xf>
    <xf numFmtId="194" fontId="15" fillId="34" borderId="24" xfId="0" applyNumberFormat="1" applyFont="1" applyFill="1" applyBorder="1" applyAlignment="1" applyProtection="1">
      <alignment/>
      <protection/>
    </xf>
    <xf numFmtId="182" fontId="15" fillId="34" borderId="25" xfId="0" applyNumberFormat="1" applyFont="1" applyFill="1" applyBorder="1" applyAlignment="1" applyProtection="1">
      <alignment/>
      <protection/>
    </xf>
    <xf numFmtId="194" fontId="15" fillId="34" borderId="26" xfId="0" applyNumberFormat="1" applyFont="1" applyFill="1" applyBorder="1" applyAlignment="1" applyProtection="1">
      <alignment/>
      <protection/>
    </xf>
    <xf numFmtId="182" fontId="15" fillId="34" borderId="27" xfId="0" applyNumberFormat="1" applyFont="1" applyFill="1" applyBorder="1" applyAlignment="1" applyProtection="1">
      <alignment/>
      <protection/>
    </xf>
    <xf numFmtId="194" fontId="15" fillId="34" borderId="28" xfId="0" applyNumberFormat="1" applyFont="1" applyFill="1" applyBorder="1" applyAlignment="1" applyProtection="1">
      <alignment/>
      <protection/>
    </xf>
    <xf numFmtId="182" fontId="17" fillId="37" borderId="35" xfId="0" applyNumberFormat="1" applyFont="1" applyFill="1" applyBorder="1" applyAlignment="1" applyProtection="1">
      <alignment horizontal="center"/>
      <protection/>
    </xf>
    <xf numFmtId="0" fontId="25" fillId="33" borderId="36" xfId="0" applyFont="1" applyFill="1" applyBorder="1" applyAlignment="1" applyProtection="1">
      <alignment horizontal="center" vertical="center" wrapText="1"/>
      <protection/>
    </xf>
    <xf numFmtId="0" fontId="25" fillId="33" borderId="37" xfId="0" applyFont="1" applyFill="1" applyBorder="1" applyAlignment="1" applyProtection="1">
      <alignment horizontal="center" vertical="center" wrapText="1"/>
      <protection/>
    </xf>
    <xf numFmtId="0" fontId="25" fillId="33" borderId="38" xfId="0" applyFont="1" applyFill="1" applyBorder="1" applyAlignment="1" applyProtection="1">
      <alignment horizontal="center" wrapText="1"/>
      <protection/>
    </xf>
    <xf numFmtId="0" fontId="25" fillId="33" borderId="39" xfId="0" applyFont="1" applyFill="1" applyBorder="1" applyAlignment="1" applyProtection="1">
      <alignment horizontal="center" wrapText="1"/>
      <protection/>
    </xf>
    <xf numFmtId="0" fontId="25" fillId="33" borderId="40" xfId="0" applyFont="1" applyFill="1" applyBorder="1" applyAlignment="1" applyProtection="1">
      <alignment horizontal="center" wrapText="1"/>
      <protection/>
    </xf>
    <xf numFmtId="0" fontId="7" fillId="33" borderId="41" xfId="0" applyFont="1" applyFill="1" applyBorder="1" applyAlignment="1" applyProtection="1">
      <alignment horizontal="center" wrapText="1"/>
      <protection/>
    </xf>
    <xf numFmtId="0" fontId="3" fillId="33" borderId="42" xfId="0" applyFont="1" applyFill="1" applyBorder="1" applyAlignment="1" applyProtection="1">
      <alignment horizontal="center" wrapText="1"/>
      <protection/>
    </xf>
    <xf numFmtId="0" fontId="24" fillId="34" borderId="43" xfId="0" applyFont="1" applyFill="1" applyBorder="1" applyAlignment="1" applyProtection="1">
      <alignment shrinkToFit="1"/>
      <protection locked="0"/>
    </xf>
    <xf numFmtId="0" fontId="24" fillId="34" borderId="44" xfId="0" applyFont="1" applyFill="1" applyBorder="1" applyAlignment="1" applyProtection="1">
      <alignment shrinkToFit="1"/>
      <protection locked="0"/>
    </xf>
    <xf numFmtId="182" fontId="35" fillId="34" borderId="45" xfId="0" applyNumberFormat="1" applyFont="1" applyFill="1" applyBorder="1" applyAlignment="1" applyProtection="1">
      <alignment/>
      <protection locked="0"/>
    </xf>
    <xf numFmtId="182" fontId="35" fillId="34" borderId="46" xfId="0" applyNumberFormat="1" applyFont="1" applyFill="1" applyBorder="1" applyAlignment="1" applyProtection="1">
      <alignment/>
      <protection locked="0"/>
    </xf>
    <xf numFmtId="182" fontId="35" fillId="34" borderId="47" xfId="0" applyNumberFormat="1" applyFont="1" applyFill="1" applyBorder="1" applyAlignment="1" applyProtection="1">
      <alignment/>
      <protection locked="0"/>
    </xf>
    <xf numFmtId="20" fontId="40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14" fillId="38" borderId="13" xfId="0" applyFont="1" applyFill="1" applyBorder="1" applyAlignment="1" applyProtection="1">
      <alignment horizontal="center"/>
      <protection/>
    </xf>
    <xf numFmtId="20" fontId="14" fillId="38" borderId="13" xfId="0" applyNumberFormat="1" applyFont="1" applyFill="1" applyBorder="1" applyAlignment="1" applyProtection="1">
      <alignment horizontal="center"/>
      <protection/>
    </xf>
    <xf numFmtId="0" fontId="13" fillId="33" borderId="48" xfId="0" applyFont="1" applyFill="1" applyBorder="1" applyAlignment="1" applyProtection="1">
      <alignment/>
      <protection/>
    </xf>
    <xf numFmtId="0" fontId="13" fillId="33" borderId="49" xfId="0" applyFont="1" applyFill="1" applyBorder="1" applyAlignment="1" applyProtection="1">
      <alignment/>
      <protection/>
    </xf>
    <xf numFmtId="0" fontId="21" fillId="33" borderId="5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shrinkToFit="1"/>
      <protection/>
    </xf>
    <xf numFmtId="20" fontId="13" fillId="33" borderId="0" xfId="0" applyNumberFormat="1" applyFont="1" applyFill="1" applyBorder="1" applyAlignment="1" applyProtection="1">
      <alignment horizontal="center"/>
      <protection/>
    </xf>
    <xf numFmtId="0" fontId="14" fillId="33" borderId="29" xfId="0" applyFont="1" applyFill="1" applyBorder="1" applyAlignment="1" applyProtection="1">
      <alignment horizontal="center"/>
      <protection/>
    </xf>
    <xf numFmtId="0" fontId="5" fillId="33" borderId="51" xfId="0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/>
      <protection/>
    </xf>
    <xf numFmtId="0" fontId="13" fillId="35" borderId="3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20" fontId="40" fillId="33" borderId="0" xfId="0" applyNumberFormat="1" applyFont="1" applyFill="1" applyBorder="1" applyAlignment="1" applyProtection="1">
      <alignment horizontal="center"/>
      <protection/>
    </xf>
    <xf numFmtId="20" fontId="3" fillId="33" borderId="0" xfId="0" applyNumberFormat="1" applyFont="1" applyFill="1" applyBorder="1" applyAlignment="1" applyProtection="1">
      <alignment/>
      <protection/>
    </xf>
    <xf numFmtId="193" fontId="3" fillId="33" borderId="0" xfId="0" applyNumberFormat="1" applyFont="1" applyFill="1" applyAlignment="1" applyProtection="1">
      <alignment/>
      <protection/>
    </xf>
    <xf numFmtId="0" fontId="38" fillId="34" borderId="52" xfId="0" applyFont="1" applyFill="1" applyBorder="1" applyAlignment="1" applyProtection="1">
      <alignment horizontal="center" vertical="center" wrapText="1"/>
      <protection/>
    </xf>
    <xf numFmtId="0" fontId="38" fillId="34" borderId="53" xfId="0" applyFont="1" applyFill="1" applyBorder="1" applyAlignment="1" applyProtection="1">
      <alignment horizontal="center" vertical="center" wrapText="1"/>
      <protection/>
    </xf>
    <xf numFmtId="0" fontId="7" fillId="34" borderId="53" xfId="0" applyFont="1" applyFill="1" applyBorder="1" applyAlignment="1" applyProtection="1">
      <alignment horizontal="center" vertical="center" wrapText="1"/>
      <protection/>
    </xf>
    <xf numFmtId="0" fontId="17" fillId="37" borderId="54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12" fillId="34" borderId="56" xfId="0" applyFont="1" applyFill="1" applyBorder="1" applyAlignment="1" applyProtection="1">
      <alignment horizontal="center" vertical="center" wrapText="1"/>
      <protection/>
    </xf>
    <xf numFmtId="0" fontId="12" fillId="34" borderId="57" xfId="0" applyFont="1" applyFill="1" applyBorder="1" applyAlignment="1" applyProtection="1">
      <alignment horizontal="center" vertical="center" wrapText="1"/>
      <protection/>
    </xf>
    <xf numFmtId="182" fontId="27" fillId="33" borderId="13" xfId="0" applyNumberFormat="1" applyFont="1" applyFill="1" applyBorder="1" applyAlignment="1" applyProtection="1">
      <alignment/>
      <protection/>
    </xf>
    <xf numFmtId="182" fontId="27" fillId="33" borderId="35" xfId="0" applyNumberFormat="1" applyFont="1" applyFill="1" applyBorder="1" applyAlignment="1" applyProtection="1">
      <alignment horizontal="right"/>
      <protection/>
    </xf>
    <xf numFmtId="182" fontId="27" fillId="33" borderId="35" xfId="0" applyNumberFormat="1" applyFont="1" applyFill="1" applyBorder="1" applyAlignment="1" applyProtection="1">
      <alignment horizontal="center"/>
      <protection/>
    </xf>
    <xf numFmtId="182" fontId="27" fillId="33" borderId="12" xfId="0" applyNumberFormat="1" applyFont="1" applyFill="1" applyBorder="1" applyAlignment="1" applyProtection="1">
      <alignment horizontal="right"/>
      <protection/>
    </xf>
    <xf numFmtId="182" fontId="36" fillId="33" borderId="20" xfId="0" applyNumberFormat="1" applyFont="1" applyFill="1" applyBorder="1" applyAlignment="1" applyProtection="1">
      <alignment/>
      <protection/>
    </xf>
    <xf numFmtId="182" fontId="17" fillId="37" borderId="13" xfId="0" applyNumberFormat="1" applyFont="1" applyFill="1" applyBorder="1" applyAlignment="1" applyProtection="1">
      <alignment horizontal="center"/>
      <protection/>
    </xf>
    <xf numFmtId="182" fontId="27" fillId="33" borderId="13" xfId="0" applyNumberFormat="1" applyFont="1" applyFill="1" applyBorder="1" applyAlignment="1" applyProtection="1">
      <alignment horizontal="right"/>
      <protection/>
    </xf>
    <xf numFmtId="182" fontId="27" fillId="33" borderId="13" xfId="0" applyNumberFormat="1" applyFont="1" applyFill="1" applyBorder="1" applyAlignment="1" applyProtection="1">
      <alignment horizontal="center"/>
      <protection/>
    </xf>
    <xf numFmtId="182" fontId="36" fillId="33" borderId="58" xfId="0" applyNumberFormat="1" applyFont="1" applyFill="1" applyBorder="1" applyAlignment="1" applyProtection="1">
      <alignment/>
      <protection/>
    </xf>
    <xf numFmtId="182" fontId="17" fillId="37" borderId="59" xfId="0" applyNumberFormat="1" applyFont="1" applyFill="1" applyBorder="1" applyAlignment="1" applyProtection="1">
      <alignment horizontal="center"/>
      <protection/>
    </xf>
    <xf numFmtId="182" fontId="17" fillId="37" borderId="14" xfId="0" applyNumberFormat="1" applyFont="1" applyFill="1" applyBorder="1" applyAlignment="1" applyProtection="1">
      <alignment horizontal="center"/>
      <protection/>
    </xf>
    <xf numFmtId="182" fontId="27" fillId="33" borderId="14" xfId="0" applyNumberFormat="1" applyFont="1" applyFill="1" applyBorder="1" applyAlignment="1" applyProtection="1">
      <alignment horizontal="right"/>
      <protection/>
    </xf>
    <xf numFmtId="182" fontId="3" fillId="33" borderId="11" xfId="0" applyNumberFormat="1" applyFont="1" applyFill="1" applyBorder="1" applyAlignment="1" applyProtection="1">
      <alignment/>
      <protection/>
    </xf>
    <xf numFmtId="182" fontId="3" fillId="33" borderId="11" xfId="0" applyNumberFormat="1" applyFont="1" applyFill="1" applyBorder="1" applyAlignment="1" applyProtection="1">
      <alignment horizontal="center"/>
      <protection/>
    </xf>
    <xf numFmtId="185" fontId="20" fillId="37" borderId="11" xfId="0" applyNumberFormat="1" applyFont="1" applyFill="1" applyBorder="1" applyAlignment="1" applyProtection="1">
      <alignment horizontal="right"/>
      <protection/>
    </xf>
    <xf numFmtId="185" fontId="27" fillId="33" borderId="11" xfId="0" applyNumberFormat="1" applyFont="1" applyFill="1" applyBorder="1" applyAlignment="1" applyProtection="1">
      <alignment horizontal="right" shrinkToFit="1"/>
      <protection/>
    </xf>
    <xf numFmtId="185" fontId="27" fillId="33" borderId="11" xfId="0" applyNumberFormat="1" applyFont="1" applyFill="1" applyBorder="1" applyAlignment="1" applyProtection="1">
      <alignment horizontal="right"/>
      <protection/>
    </xf>
    <xf numFmtId="182" fontId="3" fillId="33" borderId="0" xfId="0" applyNumberFormat="1" applyFont="1" applyFill="1" applyBorder="1" applyAlignment="1" applyProtection="1">
      <alignment/>
      <protection/>
    </xf>
    <xf numFmtId="182" fontId="3" fillId="33" borderId="0" xfId="0" applyNumberFormat="1" applyFont="1" applyFill="1" applyBorder="1" applyAlignment="1" applyProtection="1">
      <alignment horizontal="center"/>
      <protection/>
    </xf>
    <xf numFmtId="182" fontId="17" fillId="33" borderId="0" xfId="0" applyNumberFormat="1" applyFont="1" applyFill="1" applyBorder="1" applyAlignment="1" applyProtection="1">
      <alignment horizontal="center"/>
      <protection/>
    </xf>
    <xf numFmtId="182" fontId="13" fillId="33" borderId="0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185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60" xfId="0" applyFont="1" applyFill="1" applyBorder="1" applyAlignment="1" applyProtection="1">
      <alignment/>
      <protection/>
    </xf>
    <xf numFmtId="0" fontId="2" fillId="38" borderId="13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184" fontId="10" fillId="33" borderId="13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185" fontId="10" fillId="33" borderId="13" xfId="0" applyNumberFormat="1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6" fontId="9" fillId="33" borderId="0" xfId="58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182" fontId="13" fillId="33" borderId="61" xfId="0" applyNumberFormat="1" applyFont="1" applyFill="1" applyBorder="1" applyAlignment="1" applyProtection="1">
      <alignment shrinkToFit="1"/>
      <protection/>
    </xf>
    <xf numFmtId="0" fontId="2" fillId="33" borderId="62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 shrinkToFit="1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185" fontId="10" fillId="33" borderId="62" xfId="0" applyNumberFormat="1" applyFont="1" applyFill="1" applyBorder="1" applyAlignment="1" applyProtection="1">
      <alignment horizontal="center" vertical="center" shrinkToFit="1"/>
      <protection/>
    </xf>
    <xf numFmtId="0" fontId="10" fillId="33" borderId="0" xfId="0" applyFont="1" applyFill="1" applyAlignment="1" applyProtection="1">
      <alignment horizontal="center" vertical="center" shrinkToFit="1"/>
      <protection/>
    </xf>
    <xf numFmtId="0" fontId="11" fillId="33" borderId="0" xfId="0" applyFont="1" applyFill="1" applyAlignment="1" applyProtection="1">
      <alignment horizontal="center" vertical="center" shrinkToFit="1"/>
      <protection/>
    </xf>
    <xf numFmtId="6" fontId="9" fillId="33" borderId="0" xfId="0" applyNumberFormat="1" applyFont="1" applyFill="1" applyBorder="1" applyAlignment="1" applyProtection="1">
      <alignment horizontal="center" vertical="center"/>
      <protection/>
    </xf>
    <xf numFmtId="0" fontId="14" fillId="38" borderId="13" xfId="0" applyFont="1" applyFill="1" applyBorder="1" applyAlignment="1" applyProtection="1">
      <alignment horizontal="center" shrinkToFit="1"/>
      <protection/>
    </xf>
    <xf numFmtId="0" fontId="13" fillId="33" borderId="63" xfId="0" applyFont="1" applyFill="1" applyBorder="1" applyAlignment="1" applyProtection="1">
      <alignment/>
      <protection/>
    </xf>
    <xf numFmtId="0" fontId="13" fillId="33" borderId="64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13" fillId="35" borderId="65" xfId="0" applyFont="1" applyFill="1" applyBorder="1" applyAlignment="1" applyProtection="1">
      <alignment horizontal="center"/>
      <protection/>
    </xf>
    <xf numFmtId="0" fontId="38" fillId="34" borderId="66" xfId="0" applyFont="1" applyFill="1" applyBorder="1" applyAlignment="1" applyProtection="1">
      <alignment horizontal="center" vertical="center" wrapText="1"/>
      <protection/>
    </xf>
    <xf numFmtId="0" fontId="38" fillId="34" borderId="67" xfId="0" applyFont="1" applyFill="1" applyBorder="1" applyAlignment="1" applyProtection="1">
      <alignment horizontal="center" vertical="center" wrapText="1"/>
      <protection/>
    </xf>
    <xf numFmtId="0" fontId="7" fillId="34" borderId="67" xfId="0" applyFont="1" applyFill="1" applyBorder="1" applyAlignment="1" applyProtection="1">
      <alignment horizontal="center" vertical="center" wrapText="1"/>
      <protection/>
    </xf>
    <xf numFmtId="0" fontId="17" fillId="37" borderId="68" xfId="0" applyFont="1" applyFill="1" applyBorder="1" applyAlignment="1" applyProtection="1">
      <alignment horizontal="center" vertical="center" wrapText="1"/>
      <protection/>
    </xf>
    <xf numFmtId="0" fontId="7" fillId="33" borderId="68" xfId="0" applyFont="1" applyFill="1" applyBorder="1" applyAlignment="1" applyProtection="1">
      <alignment horizontal="center" vertical="center" wrapText="1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71" xfId="0" applyFont="1" applyFill="1" applyBorder="1" applyAlignment="1" applyProtection="1">
      <alignment horizontal="center" vertical="center" wrapText="1"/>
      <protection/>
    </xf>
    <xf numFmtId="182" fontId="27" fillId="33" borderId="35" xfId="0" applyNumberFormat="1" applyFont="1" applyFill="1" applyBorder="1" applyAlignment="1" applyProtection="1">
      <alignment/>
      <protection/>
    </xf>
    <xf numFmtId="182" fontId="27" fillId="33" borderId="59" xfId="0" applyNumberFormat="1" applyFont="1" applyFill="1" applyBorder="1" applyAlignment="1" applyProtection="1">
      <alignment/>
      <protection/>
    </xf>
    <xf numFmtId="182" fontId="3" fillId="33" borderId="42" xfId="0" applyNumberFormat="1" applyFont="1" applyFill="1" applyBorder="1" applyAlignment="1" applyProtection="1">
      <alignment/>
      <protection/>
    </xf>
    <xf numFmtId="182" fontId="3" fillId="33" borderId="42" xfId="0" applyNumberFormat="1" applyFont="1" applyFill="1" applyBorder="1" applyAlignment="1" applyProtection="1">
      <alignment horizontal="center"/>
      <protection/>
    </xf>
    <xf numFmtId="185" fontId="20" fillId="37" borderId="42" xfId="0" applyNumberFormat="1" applyFont="1" applyFill="1" applyBorder="1" applyAlignment="1" applyProtection="1">
      <alignment horizontal="right"/>
      <protection/>
    </xf>
    <xf numFmtId="185" fontId="27" fillId="33" borderId="42" xfId="0" applyNumberFormat="1" applyFont="1" applyFill="1" applyBorder="1" applyAlignment="1" applyProtection="1">
      <alignment horizontal="right" shrinkToFit="1"/>
      <protection/>
    </xf>
    <xf numFmtId="185" fontId="27" fillId="33" borderId="42" xfId="0" applyNumberFormat="1" applyFont="1" applyFill="1" applyBorder="1" applyAlignment="1" applyProtection="1">
      <alignment horizontal="right"/>
      <protection/>
    </xf>
    <xf numFmtId="20" fontId="13" fillId="33" borderId="0" xfId="0" applyNumberFormat="1" applyFont="1" applyFill="1" applyBorder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/>
      <protection locked="0"/>
    </xf>
    <xf numFmtId="193" fontId="3" fillId="33" borderId="0" xfId="0" applyNumberFormat="1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87" fillId="0" borderId="7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7" fillId="0" borderId="73" xfId="0" applyFont="1" applyBorder="1" applyAlignment="1">
      <alignment horizontal="left" vertical="center" wrapText="1"/>
    </xf>
    <xf numFmtId="0" fontId="87" fillId="0" borderId="74" xfId="0" applyFont="1" applyBorder="1" applyAlignment="1">
      <alignment horizontal="left" vertical="center" wrapText="1"/>
    </xf>
    <xf numFmtId="0" fontId="87" fillId="0" borderId="75" xfId="0" applyFont="1" applyBorder="1" applyAlignment="1">
      <alignment horizontal="left" vertical="center" wrapText="1"/>
    </xf>
    <xf numFmtId="0" fontId="87" fillId="0" borderId="76" xfId="0" applyFont="1" applyBorder="1" applyAlignment="1">
      <alignment horizontal="left" vertical="center" wrapText="1"/>
    </xf>
    <xf numFmtId="0" fontId="87" fillId="0" borderId="77" xfId="0" applyFont="1" applyBorder="1" applyAlignment="1">
      <alignment horizontal="left" vertical="center" wrapText="1"/>
    </xf>
    <xf numFmtId="0" fontId="88" fillId="39" borderId="78" xfId="0" applyFont="1" applyFill="1" applyBorder="1" applyAlignment="1">
      <alignment horizontal="left" vertical="center"/>
    </xf>
    <xf numFmtId="0" fontId="88" fillId="39" borderId="79" xfId="0" applyFont="1" applyFill="1" applyBorder="1" applyAlignment="1">
      <alignment horizontal="right" vertical="center"/>
    </xf>
    <xf numFmtId="0" fontId="89" fillId="39" borderId="80" xfId="0" applyFont="1" applyFill="1" applyBorder="1" applyAlignment="1">
      <alignment horizontal="left" vertical="center"/>
    </xf>
    <xf numFmtId="14" fontId="87" fillId="40" borderId="81" xfId="0" applyNumberFormat="1" applyFont="1" applyFill="1" applyBorder="1" applyAlignment="1">
      <alignment horizontal="left" vertical="center" wrapText="1"/>
    </xf>
    <xf numFmtId="14" fontId="87" fillId="40" borderId="82" xfId="0" applyNumberFormat="1" applyFont="1" applyFill="1" applyBorder="1" applyAlignment="1">
      <alignment horizontal="left" vertical="center" wrapText="1"/>
    </xf>
    <xf numFmtId="14" fontId="87" fillId="40" borderId="8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74" fillId="0" borderId="0" xfId="43" applyAlignment="1">
      <alignment vertical="center"/>
    </xf>
    <xf numFmtId="0" fontId="26" fillId="35" borderId="0" xfId="0" applyFont="1" applyFill="1" applyAlignment="1" applyProtection="1">
      <alignment horizontal="center"/>
      <protection/>
    </xf>
    <xf numFmtId="0" fontId="22" fillId="33" borderId="33" xfId="0" applyFont="1" applyFill="1" applyBorder="1" applyAlignment="1" applyProtection="1">
      <alignment horizontal="center"/>
      <protection/>
    </xf>
    <xf numFmtId="0" fontId="23" fillId="33" borderId="60" xfId="0" applyFont="1" applyFill="1" applyBorder="1" applyAlignment="1" applyProtection="1">
      <alignment horizontal="center" shrinkToFit="1"/>
      <protection/>
    </xf>
    <xf numFmtId="0" fontId="22" fillId="35" borderId="58" xfId="0" applyFont="1" applyFill="1" applyBorder="1" applyAlignment="1" applyProtection="1">
      <alignment horizontal="center" shrinkToFit="1"/>
      <protection/>
    </xf>
    <xf numFmtId="0" fontId="22" fillId="35" borderId="84" xfId="0" applyFont="1" applyFill="1" applyBorder="1" applyAlignment="1" applyProtection="1">
      <alignment horizontal="center" shrinkToFit="1"/>
      <protection/>
    </xf>
    <xf numFmtId="0" fontId="22" fillId="35" borderId="85" xfId="0" applyFont="1" applyFill="1" applyBorder="1" applyAlignment="1" applyProtection="1">
      <alignment horizontal="center" shrinkToFit="1"/>
      <protection/>
    </xf>
    <xf numFmtId="0" fontId="23" fillId="34" borderId="22" xfId="0" applyFont="1" applyFill="1" applyBorder="1" applyAlignment="1" applyProtection="1">
      <alignment horizontal="center" shrinkToFit="1"/>
      <protection/>
    </xf>
    <xf numFmtId="0" fontId="23" fillId="34" borderId="29" xfId="0" applyFont="1" applyFill="1" applyBorder="1" applyAlignment="1" applyProtection="1">
      <alignment horizontal="center" shrinkToFit="1"/>
      <protection/>
    </xf>
    <xf numFmtId="0" fontId="23" fillId="34" borderId="86" xfId="0" applyFont="1" applyFill="1" applyBorder="1" applyAlignment="1" applyProtection="1">
      <alignment horizontal="center" shrinkToFit="1"/>
      <protection/>
    </xf>
    <xf numFmtId="0" fontId="23" fillId="34" borderId="20" xfId="0" applyFont="1" applyFill="1" applyBorder="1" applyAlignment="1" applyProtection="1">
      <alignment horizontal="center" shrinkToFit="1"/>
      <protection/>
    </xf>
    <xf numFmtId="0" fontId="23" fillId="34" borderId="60" xfId="0" applyFont="1" applyFill="1" applyBorder="1" applyAlignment="1" applyProtection="1">
      <alignment horizontal="center" shrinkToFit="1"/>
      <protection/>
    </xf>
    <xf numFmtId="0" fontId="23" fillId="34" borderId="87" xfId="0" applyFont="1" applyFill="1" applyBorder="1" applyAlignment="1" applyProtection="1">
      <alignment horizontal="center" shrinkToFi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88" xfId="0" applyFont="1" applyFill="1" applyBorder="1" applyAlignment="1" applyProtection="1">
      <alignment horizontal="center"/>
      <protection/>
    </xf>
    <xf numFmtId="0" fontId="39" fillId="33" borderId="33" xfId="0" applyFont="1" applyFill="1" applyBorder="1" applyAlignment="1" applyProtection="1">
      <alignment horizontal="center"/>
      <protection/>
    </xf>
    <xf numFmtId="0" fontId="39" fillId="33" borderId="89" xfId="0" applyFont="1" applyFill="1" applyBorder="1" applyAlignment="1" applyProtection="1">
      <alignment horizontal="center"/>
      <protection/>
    </xf>
    <xf numFmtId="0" fontId="24" fillId="34" borderId="54" xfId="0" applyFont="1" applyFill="1" applyBorder="1" applyAlignment="1" applyProtection="1">
      <alignment horizontal="center" vertical="center"/>
      <protection/>
    </xf>
    <xf numFmtId="0" fontId="24" fillId="34" borderId="90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91" xfId="0" applyFont="1" applyFill="1" applyBorder="1" applyAlignment="1" applyProtection="1">
      <alignment horizontal="center"/>
      <protection/>
    </xf>
    <xf numFmtId="0" fontId="39" fillId="34" borderId="22" xfId="0" applyFont="1" applyFill="1" applyBorder="1" applyAlignment="1" applyProtection="1">
      <alignment horizontal="center" shrinkToFit="1"/>
      <protection/>
    </xf>
    <xf numFmtId="0" fontId="39" fillId="34" borderId="29" xfId="0" applyFont="1" applyFill="1" applyBorder="1" applyAlignment="1" applyProtection="1">
      <alignment horizontal="center" shrinkToFit="1"/>
      <protection/>
    </xf>
    <xf numFmtId="0" fontId="39" fillId="34" borderId="86" xfId="0" applyFont="1" applyFill="1" applyBorder="1" applyAlignment="1" applyProtection="1">
      <alignment horizontal="center" shrinkToFit="1"/>
      <protection/>
    </xf>
    <xf numFmtId="0" fontId="39" fillId="34" borderId="92" xfId="0" applyFont="1" applyFill="1" applyBorder="1" applyAlignment="1" applyProtection="1">
      <alignment horizontal="center" shrinkToFit="1"/>
      <protection/>
    </xf>
    <xf numFmtId="0" fontId="39" fillId="34" borderId="49" xfId="0" applyFont="1" applyFill="1" applyBorder="1" applyAlignment="1" applyProtection="1">
      <alignment horizontal="center" shrinkToFit="1"/>
      <protection/>
    </xf>
    <xf numFmtId="0" fontId="39" fillId="34" borderId="93" xfId="0" applyFont="1" applyFill="1" applyBorder="1" applyAlignment="1" applyProtection="1">
      <alignment horizontal="center" shrinkToFit="1"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33" borderId="94" xfId="0" applyFont="1" applyFill="1" applyBorder="1" applyAlignment="1" applyProtection="1">
      <alignment horizontal="center"/>
      <protection/>
    </xf>
    <xf numFmtId="0" fontId="3" fillId="33" borderId="95" xfId="0" applyFont="1" applyFill="1" applyBorder="1" applyAlignment="1" applyProtection="1">
      <alignment horizontal="center"/>
      <protection/>
    </xf>
    <xf numFmtId="0" fontId="3" fillId="33" borderId="96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97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98" xfId="0" applyFont="1" applyFill="1" applyBorder="1" applyAlignment="1" applyProtection="1">
      <alignment horizontal="center"/>
      <protection locked="0"/>
    </xf>
    <xf numFmtId="0" fontId="3" fillId="33" borderId="99" xfId="0" applyFont="1" applyFill="1" applyBorder="1" applyAlignment="1" applyProtection="1">
      <alignment horizontal="center"/>
      <protection/>
    </xf>
    <xf numFmtId="0" fontId="3" fillId="33" borderId="100" xfId="0" applyFont="1" applyFill="1" applyBorder="1" applyAlignment="1" applyProtection="1">
      <alignment horizontal="center"/>
      <protection/>
    </xf>
    <xf numFmtId="0" fontId="3" fillId="33" borderId="101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02" xfId="0" applyFont="1" applyFill="1" applyBorder="1" applyAlignment="1" applyProtection="1">
      <alignment horizontal="center"/>
      <protection locked="0"/>
    </xf>
    <xf numFmtId="0" fontId="39" fillId="33" borderId="46" xfId="0" applyFont="1" applyFill="1" applyBorder="1" applyAlignment="1" applyProtection="1">
      <alignment horizontal="center"/>
      <protection/>
    </xf>
    <xf numFmtId="0" fontId="39" fillId="33" borderId="103" xfId="0" applyFont="1" applyFill="1" applyBorder="1" applyAlignment="1" applyProtection="1">
      <alignment horizontal="center"/>
      <protection/>
    </xf>
    <xf numFmtId="0" fontId="24" fillId="34" borderId="68" xfId="0" applyFont="1" applyFill="1" applyBorder="1" applyAlignment="1" applyProtection="1">
      <alignment horizontal="center" vertical="center"/>
      <protection/>
    </xf>
    <xf numFmtId="0" fontId="24" fillId="34" borderId="10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4" borderId="105" xfId="0" applyFont="1" applyFill="1" applyBorder="1" applyAlignment="1" applyProtection="1">
      <alignment horizontal="center"/>
      <protection locked="0"/>
    </xf>
    <xf numFmtId="0" fontId="39" fillId="34" borderId="22" xfId="0" applyFont="1" applyFill="1" applyBorder="1" applyAlignment="1" applyProtection="1">
      <alignment horizontal="center" shrinkToFit="1"/>
      <protection locked="0"/>
    </xf>
    <xf numFmtId="0" fontId="39" fillId="34" borderId="29" xfId="0" applyFont="1" applyFill="1" applyBorder="1" applyAlignment="1" applyProtection="1">
      <alignment horizontal="center" shrinkToFit="1"/>
      <protection locked="0"/>
    </xf>
    <xf numFmtId="0" fontId="39" fillId="34" borderId="106" xfId="0" applyFont="1" applyFill="1" applyBorder="1" applyAlignment="1" applyProtection="1">
      <alignment horizontal="center" shrinkToFit="1"/>
      <protection locked="0"/>
    </xf>
    <xf numFmtId="0" fontId="39" fillId="34" borderId="107" xfId="0" applyFont="1" applyFill="1" applyBorder="1" applyAlignment="1" applyProtection="1">
      <alignment horizontal="center" shrinkToFit="1"/>
      <protection locked="0"/>
    </xf>
    <xf numFmtId="0" fontId="39" fillId="34" borderId="108" xfId="0" applyFont="1" applyFill="1" applyBorder="1" applyAlignment="1" applyProtection="1">
      <alignment horizontal="center" shrinkToFit="1"/>
      <protection locked="0"/>
    </xf>
    <xf numFmtId="0" fontId="39" fillId="34" borderId="64" xfId="0" applyFont="1" applyFill="1" applyBorder="1" applyAlignment="1" applyProtection="1">
      <alignment horizontal="center" shrinkToFit="1"/>
      <protection locked="0"/>
    </xf>
    <xf numFmtId="0" fontId="22" fillId="33" borderId="46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 shrinkToFit="1"/>
      <protection/>
    </xf>
    <xf numFmtId="0" fontId="37" fillId="35" borderId="109" xfId="0" applyFont="1" applyFill="1" applyBorder="1" applyAlignment="1" applyProtection="1">
      <alignment horizontal="center" shrinkToFit="1"/>
      <protection/>
    </xf>
    <xf numFmtId="0" fontId="37" fillId="35" borderId="110" xfId="0" applyFont="1" applyFill="1" applyBorder="1" applyAlignment="1" applyProtection="1">
      <alignment horizontal="center" shrinkToFit="1"/>
      <protection/>
    </xf>
    <xf numFmtId="0" fontId="37" fillId="35" borderId="111" xfId="0" applyFont="1" applyFill="1" applyBorder="1" applyAlignment="1" applyProtection="1">
      <alignment horizontal="center" shrinkToFit="1"/>
      <protection/>
    </xf>
    <xf numFmtId="0" fontId="23" fillId="34" borderId="22" xfId="0" applyFont="1" applyFill="1" applyBorder="1" applyAlignment="1" applyProtection="1">
      <alignment horizontal="center" shrinkToFit="1"/>
      <protection locked="0"/>
    </xf>
    <xf numFmtId="0" fontId="23" fillId="34" borderId="29" xfId="0" applyFont="1" applyFill="1" applyBorder="1" applyAlignment="1" applyProtection="1">
      <alignment horizontal="center" shrinkToFit="1"/>
      <protection locked="0"/>
    </xf>
    <xf numFmtId="0" fontId="23" fillId="34" borderId="106" xfId="0" applyFont="1" applyFill="1" applyBorder="1" applyAlignment="1" applyProtection="1">
      <alignment horizontal="center" shrinkToFit="1"/>
      <protection locked="0"/>
    </xf>
    <xf numFmtId="0" fontId="23" fillId="34" borderId="20" xfId="0" applyFont="1" applyFill="1" applyBorder="1" applyAlignment="1" applyProtection="1">
      <alignment horizontal="center" shrinkToFit="1"/>
      <protection locked="0"/>
    </xf>
    <xf numFmtId="0" fontId="23" fillId="34" borderId="60" xfId="0" applyFont="1" applyFill="1" applyBorder="1" applyAlignment="1" applyProtection="1">
      <alignment horizontal="center" shrinkToFit="1"/>
      <protection locked="0"/>
    </xf>
    <xf numFmtId="0" fontId="23" fillId="34" borderId="112" xfId="0" applyFont="1" applyFill="1" applyBorder="1" applyAlignment="1" applyProtection="1">
      <alignment horizontal="center" shrinkToFit="1"/>
      <protection locked="0"/>
    </xf>
    <xf numFmtId="0" fontId="41" fillId="41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3">
    <dxf>
      <fill>
        <patternFill>
          <bgColor indexed="45"/>
        </patternFill>
      </fill>
    </dxf>
    <dxf>
      <font>
        <color indexed="12"/>
      </font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color indexed="12"/>
      </font>
    </dxf>
    <dxf>
      <font>
        <b/>
        <i val="0"/>
        <color indexed="10"/>
      </font>
    </dxf>
    <dxf>
      <fill>
        <patternFill>
          <bgColor rgb="FFFF99CC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43"/>
      </font>
    </dxf>
    <dxf>
      <font>
        <color auto="1"/>
      </font>
      <fill>
        <patternFill>
          <bgColor indexed="42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12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ill>
        <patternFill>
          <bgColor rgb="FFFF99CC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43"/>
      </font>
    </dxf>
    <dxf>
      <font>
        <color auto="1"/>
      </font>
      <fill>
        <patternFill>
          <bgColor indexed="42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12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indexed="43"/>
      </font>
    </dxf>
    <dxf>
      <font>
        <color auto="1"/>
      </font>
      <fill>
        <patternFill>
          <bgColor indexed="42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12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0000FF"/>
      </font>
      <border/>
    </dxf>
    <dxf>
      <font>
        <color rgb="FFFFFF99"/>
      </font>
      <border/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13</xdr:row>
      <xdr:rowOff>257175</xdr:rowOff>
    </xdr:from>
    <xdr:to>
      <xdr:col>3</xdr:col>
      <xdr:colOff>647700</xdr:colOff>
      <xdr:row>13</xdr:row>
      <xdr:rowOff>447675</xdr:rowOff>
    </xdr:to>
    <xdr:sp>
      <xdr:nvSpPr>
        <xdr:cNvPr id="1" name="AutoShape 8"/>
        <xdr:cNvSpPr>
          <a:spLocks/>
        </xdr:cNvSpPr>
      </xdr:nvSpPr>
      <xdr:spPr>
        <a:xfrm rot="16200000">
          <a:off x="76200" y="3276600"/>
          <a:ext cx="1381125" cy="190500"/>
        </a:xfrm>
        <a:prstGeom prst="rightBrace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295275</xdr:rowOff>
    </xdr:from>
    <xdr:to>
      <xdr:col>3</xdr:col>
      <xdr:colOff>590550</xdr:colOff>
      <xdr:row>13</xdr:row>
      <xdr:rowOff>200025</xdr:rowOff>
    </xdr:to>
    <xdr:sp>
      <xdr:nvSpPr>
        <xdr:cNvPr id="2" name="Oval 10"/>
        <xdr:cNvSpPr>
          <a:spLocks/>
        </xdr:cNvSpPr>
      </xdr:nvSpPr>
      <xdr:spPr>
        <a:xfrm>
          <a:off x="38100" y="2828925"/>
          <a:ext cx="1362075" cy="3905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自動</a:t>
          </a:r>
        </a:p>
      </xdr:txBody>
    </xdr:sp>
    <xdr:clientData/>
  </xdr:twoCellAnchor>
  <xdr:twoCellAnchor>
    <xdr:from>
      <xdr:col>4</xdr:col>
      <xdr:colOff>9525</xdr:colOff>
      <xdr:row>13</xdr:row>
      <xdr:rowOff>266700</xdr:rowOff>
    </xdr:from>
    <xdr:to>
      <xdr:col>6</xdr:col>
      <xdr:colOff>0</xdr:colOff>
      <xdr:row>13</xdr:row>
      <xdr:rowOff>457200</xdr:rowOff>
    </xdr:to>
    <xdr:sp>
      <xdr:nvSpPr>
        <xdr:cNvPr id="3" name="AutoShape 12"/>
        <xdr:cNvSpPr>
          <a:spLocks/>
        </xdr:cNvSpPr>
      </xdr:nvSpPr>
      <xdr:spPr>
        <a:xfrm rot="16200000">
          <a:off x="1628775" y="3286125"/>
          <a:ext cx="1666875" cy="190500"/>
        </a:xfrm>
        <a:prstGeom prst="rightBrace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295275</xdr:rowOff>
    </xdr:from>
    <xdr:to>
      <xdr:col>6</xdr:col>
      <xdr:colOff>66675</xdr:colOff>
      <xdr:row>13</xdr:row>
      <xdr:rowOff>200025</xdr:rowOff>
    </xdr:to>
    <xdr:sp>
      <xdr:nvSpPr>
        <xdr:cNvPr id="4" name="Oval 13"/>
        <xdr:cNvSpPr>
          <a:spLocks/>
        </xdr:cNvSpPr>
      </xdr:nvSpPr>
      <xdr:spPr>
        <a:xfrm>
          <a:off x="1676400" y="2828925"/>
          <a:ext cx="1685925" cy="3905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半角数字入力</a:t>
          </a:r>
        </a:p>
      </xdr:txBody>
    </xdr:sp>
    <xdr:clientData/>
  </xdr:twoCellAnchor>
  <xdr:twoCellAnchor>
    <xdr:from>
      <xdr:col>7</xdr:col>
      <xdr:colOff>9525</xdr:colOff>
      <xdr:row>15</xdr:row>
      <xdr:rowOff>57150</xdr:rowOff>
    </xdr:from>
    <xdr:to>
      <xdr:col>13</xdr:col>
      <xdr:colOff>600075</xdr:colOff>
      <xdr:row>15</xdr:row>
      <xdr:rowOff>457200</xdr:rowOff>
    </xdr:to>
    <xdr:sp>
      <xdr:nvSpPr>
        <xdr:cNvPr id="5" name="AutoShape 15"/>
        <xdr:cNvSpPr>
          <a:spLocks/>
        </xdr:cNvSpPr>
      </xdr:nvSpPr>
      <xdr:spPr>
        <a:xfrm rot="5400000">
          <a:off x="3819525" y="3943350"/>
          <a:ext cx="5419725" cy="400050"/>
        </a:xfrm>
        <a:prstGeom prst="rightBrace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16</xdr:row>
      <xdr:rowOff>19050</xdr:rowOff>
    </xdr:from>
    <xdr:to>
      <xdr:col>11</xdr:col>
      <xdr:colOff>628650</xdr:colOff>
      <xdr:row>16</xdr:row>
      <xdr:rowOff>428625</xdr:rowOff>
    </xdr:to>
    <xdr:sp>
      <xdr:nvSpPr>
        <xdr:cNvPr id="6" name="Oval 16"/>
        <xdr:cNvSpPr>
          <a:spLocks/>
        </xdr:cNvSpPr>
      </xdr:nvSpPr>
      <xdr:spPr>
        <a:xfrm>
          <a:off x="5448300" y="4400550"/>
          <a:ext cx="2200275" cy="4000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自動計算</a:t>
          </a:r>
        </a:p>
      </xdr:txBody>
    </xdr:sp>
    <xdr:clientData/>
  </xdr:twoCellAnchor>
  <xdr:twoCellAnchor>
    <xdr:from>
      <xdr:col>14</xdr:col>
      <xdr:colOff>352425</xdr:colOff>
      <xdr:row>24</xdr:row>
      <xdr:rowOff>114300</xdr:rowOff>
    </xdr:from>
    <xdr:to>
      <xdr:col>18</xdr:col>
      <xdr:colOff>828675</xdr:colOff>
      <xdr:row>27</xdr:row>
      <xdr:rowOff>342900</xdr:rowOff>
    </xdr:to>
    <xdr:sp>
      <xdr:nvSpPr>
        <xdr:cNvPr id="7" name="AutoShape 17"/>
        <xdr:cNvSpPr>
          <a:spLocks/>
        </xdr:cNvSpPr>
      </xdr:nvSpPr>
      <xdr:spPr>
        <a:xfrm>
          <a:off x="9801225" y="8458200"/>
          <a:ext cx="3752850" cy="1714500"/>
        </a:xfrm>
        <a:prstGeom prst="foldedCorner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73152" tIns="32004" rIns="0" bIns="0"/>
        <a:p>
          <a:pPr algn="l">
            <a:defRPr/>
          </a:pPr>
          <a:r>
            <a:rPr lang="en-US" cap="none" sz="2600" b="0" i="0" u="none" baseline="0">
              <a:solidFill>
                <a:srgbClr val="FF0000"/>
              </a:solidFill>
            </a:rPr>
            <a:t>黄色のセル部分のみ、入力およびプルダウン選択が可能です</a:t>
          </a:r>
          <a:r>
            <a:rPr lang="en-US" cap="none" sz="2600" b="0" i="0" u="none" baseline="0">
              <a:solidFill>
                <a:srgbClr val="FF0000"/>
              </a:solidFill>
            </a:rPr>
            <a:t>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</xdr:row>
      <xdr:rowOff>66675</xdr:rowOff>
    </xdr:from>
    <xdr:to>
      <xdr:col>4</xdr:col>
      <xdr:colOff>314325</xdr:colOff>
      <xdr:row>24</xdr:row>
      <xdr:rowOff>66675</xdr:rowOff>
    </xdr:to>
    <xdr:sp>
      <xdr:nvSpPr>
        <xdr:cNvPr id="1" name="AutoShape 17"/>
        <xdr:cNvSpPr>
          <a:spLocks/>
        </xdr:cNvSpPr>
      </xdr:nvSpPr>
      <xdr:spPr>
        <a:xfrm>
          <a:off x="333375" y="3914775"/>
          <a:ext cx="4391025" cy="514350"/>
        </a:xfrm>
        <a:prstGeom prst="foldedCorner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7315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毎年、必要に応じて黄色のセル部分をメンテナスしてください</a:t>
          </a:r>
          <a:r>
            <a:rPr lang="en-US" cap="none" sz="1800" b="0" i="0" u="none" baseline="0">
              <a:solidFill>
                <a:srgbClr val="FF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8.cao.go.jp/chosei/shukujitsu/gaiyou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U468"/>
  <sheetViews>
    <sheetView tabSelected="1" view="pageBreakPreview" zoomScale="75" zoomScaleNormal="75" zoomScaleSheetLayoutView="75" zoomScalePageLayoutView="0" workbookViewId="0" topLeftCell="C2">
      <selection activeCell="C2" sqref="C2:U3"/>
    </sheetView>
  </sheetViews>
  <sheetFormatPr defaultColWidth="4.125" defaultRowHeight="13.5"/>
  <cols>
    <col min="1" max="1" width="3.875" style="1" hidden="1" customWidth="1"/>
    <col min="2" max="2" width="4.875" style="2" hidden="1" customWidth="1"/>
    <col min="3" max="4" width="10.625" style="3" bestFit="1" customWidth="1"/>
    <col min="5" max="5" width="11.375" style="3" bestFit="1" customWidth="1"/>
    <col min="6" max="6" width="10.625" style="3" bestFit="1" customWidth="1"/>
    <col min="7" max="7" width="6.75390625" style="4" bestFit="1" customWidth="1"/>
    <col min="8" max="8" width="10.625" style="21" bestFit="1" customWidth="1"/>
    <col min="9" max="9" width="7.625" style="21" bestFit="1" customWidth="1"/>
    <col min="10" max="10" width="10.75390625" style="3" bestFit="1" customWidth="1"/>
    <col min="11" max="11" width="13.125" style="3" bestFit="1" customWidth="1"/>
    <col min="12" max="12" width="10.625" style="3" bestFit="1" customWidth="1"/>
    <col min="13" max="13" width="10.625" style="4" bestFit="1" customWidth="1"/>
    <col min="14" max="14" width="10.625" style="5" bestFit="1" customWidth="1"/>
    <col min="15" max="15" width="7.375" style="5" bestFit="1" customWidth="1"/>
    <col min="16" max="16" width="7.625" style="5" customWidth="1"/>
    <col min="17" max="17" width="16.625" style="3" bestFit="1" customWidth="1"/>
    <col min="18" max="18" width="11.375" style="3" customWidth="1"/>
    <col min="19" max="20" width="11.375" style="3" bestFit="1" customWidth="1"/>
    <col min="21" max="21" width="7.125" style="3" customWidth="1"/>
    <col min="22" max="22" width="0.74609375" style="3" customWidth="1"/>
    <col min="23" max="28" width="4.125" style="26" customWidth="1"/>
    <col min="29" max="29" width="10.00390625" style="26" bestFit="1" customWidth="1"/>
    <col min="30" max="151" width="4.125" style="26" customWidth="1"/>
    <col min="152" max="16384" width="4.125" style="3" customWidth="1"/>
  </cols>
  <sheetData>
    <row r="1" ht="14.25" hidden="1"/>
    <row r="2" spans="3:21" ht="18" customHeight="1">
      <c r="C2" s="213" t="s">
        <v>52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3:31" ht="20.25" customHeight="1"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AD3" s="27"/>
      <c r="AE3" s="27"/>
    </row>
    <row r="4" spans="3:31" ht="14.25">
      <c r="C4" s="92"/>
      <c r="D4" s="92"/>
      <c r="E4" s="92"/>
      <c r="F4" s="92"/>
      <c r="G4" s="93"/>
      <c r="H4" s="94"/>
      <c r="I4" s="94"/>
      <c r="J4" s="92"/>
      <c r="K4" s="92"/>
      <c r="L4" s="92"/>
      <c r="M4" s="93"/>
      <c r="N4" s="95"/>
      <c r="O4" s="95"/>
      <c r="P4" s="95"/>
      <c r="Q4" s="225"/>
      <c r="R4" s="225"/>
      <c r="S4" s="225"/>
      <c r="T4" s="225"/>
      <c r="U4" s="92"/>
      <c r="AD4" s="27"/>
      <c r="AE4" s="27"/>
    </row>
    <row r="5" spans="3:21" ht="15.75" thickBot="1">
      <c r="C5" s="92"/>
      <c r="D5" s="92"/>
      <c r="E5" s="92"/>
      <c r="F5" s="92"/>
      <c r="G5" s="93"/>
      <c r="H5" s="94"/>
      <c r="I5" s="94"/>
      <c r="J5" s="92"/>
      <c r="K5" s="92"/>
      <c r="L5" s="92"/>
      <c r="M5" s="93"/>
      <c r="N5" s="95"/>
      <c r="O5" s="95"/>
      <c r="P5" s="95"/>
      <c r="Q5" s="96" t="s">
        <v>21</v>
      </c>
      <c r="R5" s="96" t="s">
        <v>18</v>
      </c>
      <c r="S5" s="97" t="s">
        <v>50</v>
      </c>
      <c r="T5" s="97" t="s">
        <v>51</v>
      </c>
      <c r="U5" s="92"/>
    </row>
    <row r="6" spans="3:21" ht="21" customHeight="1">
      <c r="C6" s="61">
        <v>2021</v>
      </c>
      <c r="D6" s="98" t="s">
        <v>40</v>
      </c>
      <c r="E6" s="92"/>
      <c r="F6" s="92"/>
      <c r="G6" s="93"/>
      <c r="H6" s="94"/>
      <c r="I6" s="94"/>
      <c r="J6" s="92"/>
      <c r="K6" s="92"/>
      <c r="L6" s="92"/>
      <c r="M6" s="93"/>
      <c r="N6" s="95"/>
      <c r="O6" s="95"/>
      <c r="P6" s="95"/>
      <c r="Q6" s="60">
        <v>0.3333333333333333</v>
      </c>
      <c r="R6" s="60">
        <v>0.041666666666666664</v>
      </c>
      <c r="S6" s="60">
        <v>0.9166666666666666</v>
      </c>
      <c r="T6" s="60">
        <v>1.2083333333333333</v>
      </c>
      <c r="U6" s="92"/>
    </row>
    <row r="7" spans="3:21" ht="21" customHeight="1" thickBot="1">
      <c r="C7" s="62">
        <v>7</v>
      </c>
      <c r="D7" s="99" t="s">
        <v>41</v>
      </c>
      <c r="E7" s="100"/>
      <c r="F7" s="215"/>
      <c r="G7" s="215"/>
      <c r="H7" s="215"/>
      <c r="I7" s="215"/>
      <c r="J7" s="215"/>
      <c r="K7" s="101"/>
      <c r="L7" s="101"/>
      <c r="M7" s="93"/>
      <c r="N7" s="95"/>
      <c r="O7" s="95"/>
      <c r="P7" s="95"/>
      <c r="Q7" s="102"/>
      <c r="R7" s="103" t="s">
        <v>44</v>
      </c>
      <c r="S7" s="102"/>
      <c r="T7" s="102"/>
      <c r="U7" s="92"/>
    </row>
    <row r="8" spans="3:25" ht="26.25">
      <c r="C8" s="104"/>
      <c r="D8" s="105"/>
      <c r="E8" s="106" t="s">
        <v>35</v>
      </c>
      <c r="F8" s="216" t="s">
        <v>56</v>
      </c>
      <c r="G8" s="217"/>
      <c r="H8" s="217"/>
      <c r="I8" s="217"/>
      <c r="J8" s="218"/>
      <c r="K8" s="101"/>
      <c r="L8" s="101"/>
      <c r="M8" s="93"/>
      <c r="N8" s="95"/>
      <c r="O8" s="95"/>
      <c r="P8" s="95"/>
      <c r="Q8" s="107"/>
      <c r="R8" s="108">
        <v>0.041666666666666664</v>
      </c>
      <c r="S8" s="109"/>
      <c r="T8" s="109"/>
      <c r="U8" s="92"/>
      <c r="Y8" s="38"/>
    </row>
    <row r="9" spans="3:21" ht="14.25" customHeight="1">
      <c r="C9" s="92"/>
      <c r="D9" s="92"/>
      <c r="E9" s="214" t="s">
        <v>33</v>
      </c>
      <c r="F9" s="219"/>
      <c r="G9" s="220"/>
      <c r="H9" s="220"/>
      <c r="I9" s="220"/>
      <c r="J9" s="221"/>
      <c r="K9" s="101"/>
      <c r="L9" s="101"/>
      <c r="M9" s="93"/>
      <c r="N9" s="95"/>
      <c r="O9" s="95"/>
      <c r="P9" s="95"/>
      <c r="Q9" s="92"/>
      <c r="R9" s="92"/>
      <c r="S9" s="92"/>
      <c r="T9" s="92"/>
      <c r="U9" s="92"/>
    </row>
    <row r="10" spans="3:21" ht="14.25" customHeight="1">
      <c r="C10" s="92"/>
      <c r="D10" s="92"/>
      <c r="E10" s="214"/>
      <c r="F10" s="222"/>
      <c r="G10" s="223"/>
      <c r="H10" s="223"/>
      <c r="I10" s="223"/>
      <c r="J10" s="224"/>
      <c r="K10" s="101"/>
      <c r="L10" s="101"/>
      <c r="M10" s="93"/>
      <c r="N10" s="95"/>
      <c r="O10" s="95"/>
      <c r="P10" s="95"/>
      <c r="Q10" s="92"/>
      <c r="R10" s="92"/>
      <c r="S10" s="92"/>
      <c r="T10" s="92"/>
      <c r="U10" s="92"/>
    </row>
    <row r="11" spans="3:21" ht="20.25" customHeight="1">
      <c r="C11" s="92"/>
      <c r="D11" s="92"/>
      <c r="E11" s="228" t="s">
        <v>34</v>
      </c>
      <c r="F11" s="234"/>
      <c r="G11" s="235"/>
      <c r="H11" s="235"/>
      <c r="I11" s="235"/>
      <c r="J11" s="236"/>
      <c r="K11" s="101"/>
      <c r="L11" s="101"/>
      <c r="M11" s="93"/>
      <c r="N11" s="95"/>
      <c r="O11" s="95"/>
      <c r="P11" s="95"/>
      <c r="Q11" s="194"/>
      <c r="R11" s="195" t="s">
        <v>53</v>
      </c>
      <c r="S11" s="195" t="s">
        <v>54</v>
      </c>
      <c r="T11" s="195" t="s">
        <v>55</v>
      </c>
      <c r="U11" s="92"/>
    </row>
    <row r="12" spans="3:21" ht="14.25" customHeight="1" thickBot="1">
      <c r="C12" s="92"/>
      <c r="D12" s="92"/>
      <c r="E12" s="229"/>
      <c r="F12" s="237"/>
      <c r="G12" s="238"/>
      <c r="H12" s="238"/>
      <c r="I12" s="238"/>
      <c r="J12" s="239"/>
      <c r="K12" s="101"/>
      <c r="L12" s="101"/>
      <c r="M12" s="93"/>
      <c r="N12" s="95"/>
      <c r="O12" s="95"/>
      <c r="P12" s="95"/>
      <c r="Q12" s="240"/>
      <c r="R12" s="242"/>
      <c r="S12" s="242"/>
      <c r="T12" s="242"/>
      <c r="U12" s="92"/>
    </row>
    <row r="13" spans="3:21" ht="38.25" customHeight="1">
      <c r="C13" s="92"/>
      <c r="D13" s="92"/>
      <c r="E13" s="92"/>
      <c r="F13" s="92"/>
      <c r="G13" s="93"/>
      <c r="H13" s="94"/>
      <c r="I13" s="94"/>
      <c r="J13" s="92"/>
      <c r="K13" s="92"/>
      <c r="L13" s="92"/>
      <c r="M13" s="93"/>
      <c r="N13" s="95"/>
      <c r="O13" s="95"/>
      <c r="P13" s="95"/>
      <c r="Q13" s="241"/>
      <c r="R13" s="243"/>
      <c r="S13" s="243"/>
      <c r="T13" s="243"/>
      <c r="U13" s="92"/>
    </row>
    <row r="14" spans="3:21" ht="38.25" customHeight="1" thickBot="1">
      <c r="C14" s="92"/>
      <c r="D14" s="92"/>
      <c r="E14" s="92"/>
      <c r="F14" s="92"/>
      <c r="G14" s="93"/>
      <c r="H14" s="94"/>
      <c r="I14" s="94"/>
      <c r="J14" s="92"/>
      <c r="K14" s="92"/>
      <c r="L14" s="92"/>
      <c r="M14" s="93"/>
      <c r="N14" s="95"/>
      <c r="O14" s="95"/>
      <c r="P14" s="95"/>
      <c r="Q14" s="92"/>
      <c r="R14" s="92"/>
      <c r="S14" s="92"/>
      <c r="T14" s="92"/>
      <c r="U14" s="92"/>
    </row>
    <row r="15" spans="1:151" s="8" customFormat="1" ht="30" thickBot="1" thickTop="1">
      <c r="A15" s="6"/>
      <c r="B15" s="7"/>
      <c r="C15" s="39" t="s">
        <v>0</v>
      </c>
      <c r="D15" s="40" t="s">
        <v>1</v>
      </c>
      <c r="E15" s="111" t="s">
        <v>2</v>
      </c>
      <c r="F15" s="112" t="s">
        <v>3</v>
      </c>
      <c r="G15" s="113" t="s">
        <v>4</v>
      </c>
      <c r="H15" s="114" t="s">
        <v>23</v>
      </c>
      <c r="I15" s="114" t="s">
        <v>43</v>
      </c>
      <c r="J15" s="115" t="s">
        <v>5</v>
      </c>
      <c r="K15" s="115" t="s">
        <v>20</v>
      </c>
      <c r="L15" s="115" t="s">
        <v>6</v>
      </c>
      <c r="M15" s="116" t="s">
        <v>7</v>
      </c>
      <c r="N15" s="117" t="s">
        <v>8</v>
      </c>
      <c r="O15" s="118" t="s">
        <v>24</v>
      </c>
      <c r="P15" s="119" t="s">
        <v>46</v>
      </c>
      <c r="Q15" s="230" t="s">
        <v>42</v>
      </c>
      <c r="R15" s="230"/>
      <c r="S15" s="230"/>
      <c r="T15" s="230"/>
      <c r="U15" s="231"/>
      <c r="V15" s="31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22" ht="39" customHeight="1" thickTop="1">
      <c r="A16" s="9">
        <f>DATE(C6,C7,1)</f>
        <v>44378</v>
      </c>
      <c r="B16" s="2">
        <v>1</v>
      </c>
      <c r="C16" s="41">
        <f aca="true" t="shared" si="0" ref="C16:C46">DAY(A16)</f>
        <v>1</v>
      </c>
      <c r="D16" s="42" t="str">
        <f aca="true" t="shared" si="1" ref="D16:D46">CHOOSE(WEEKDAY(A16),"日","月","火","水","木","金","土")</f>
        <v>木</v>
      </c>
      <c r="E16" s="63">
        <v>0.375</v>
      </c>
      <c r="F16" s="64">
        <v>0.75</v>
      </c>
      <c r="G16" s="65" t="s">
        <v>22</v>
      </c>
      <c r="H16" s="78">
        <f aca="true" t="shared" si="2" ref="H16:H45">F16-E16</f>
        <v>0.375</v>
      </c>
      <c r="I16" s="78">
        <f>IF(H16&gt;=$R$8,$R$6,"0:00")</f>
        <v>0.041666666666666664</v>
      </c>
      <c r="J16" s="120">
        <f>IF(H16=0,"",IF(G16="休日","",IF(G16="有休","",IF(G16="欠勤","",IF(G16="特休","",(H16-I16+P16-O16))))))</f>
        <v>0.3333333333333333</v>
      </c>
      <c r="K16" s="121">
        <f>IF(G16="勤務",IF(J16&gt;$Q$6,$Q$6,J16),0)</f>
        <v>0.3333333333333333</v>
      </c>
      <c r="L16" s="122">
        <f aca="true" t="shared" si="3" ref="L16:L46">IF(G16="勤務",(J16-K16),0)</f>
        <v>0</v>
      </c>
      <c r="M16" s="123">
        <f>IF(F16&gt;$S$6,F16-$S$6,0)</f>
        <v>0</v>
      </c>
      <c r="N16" s="124">
        <f aca="true" t="shared" si="4" ref="N16:N46">IF(G16="休出",J16,0)</f>
        <v>0</v>
      </c>
      <c r="O16" s="72"/>
      <c r="P16" s="73"/>
      <c r="Q16" s="232"/>
      <c r="R16" s="232"/>
      <c r="S16" s="232"/>
      <c r="T16" s="232"/>
      <c r="U16" s="233"/>
      <c r="V16" s="32"/>
    </row>
    <row r="17" spans="1:22" ht="39" customHeight="1">
      <c r="A17" s="9">
        <f aca="true" t="shared" si="5" ref="A17:A46">A16+1</f>
        <v>44379</v>
      </c>
      <c r="B17" s="2">
        <v>2</v>
      </c>
      <c r="C17" s="43">
        <f t="shared" si="0"/>
        <v>2</v>
      </c>
      <c r="D17" s="44" t="str">
        <f t="shared" si="1"/>
        <v>金</v>
      </c>
      <c r="E17" s="66">
        <v>0.375</v>
      </c>
      <c r="F17" s="67">
        <v>0.7916666666666666</v>
      </c>
      <c r="G17" s="68" t="s">
        <v>15</v>
      </c>
      <c r="H17" s="125">
        <f t="shared" si="2"/>
        <v>0.41666666666666663</v>
      </c>
      <c r="I17" s="125">
        <f>IF(H17&gt;=$R$8,$R$6,"0:00")</f>
        <v>0.041666666666666664</v>
      </c>
      <c r="J17" s="120">
        <f>IF(H17=0,"",IF(G17="休日","",IF(G17="有休","",IF(G17="欠勤","",IF(G17="特休","",(H17-I17+P17-O17))))))</f>
        <v>0.41666666666666663</v>
      </c>
      <c r="K17" s="126">
        <f>IF(G17="勤務",IF(J17&gt;$Q$6,$Q$6,J17),0)</f>
        <v>0.3333333333333333</v>
      </c>
      <c r="L17" s="127">
        <f t="shared" si="3"/>
        <v>0.08333333333333331</v>
      </c>
      <c r="M17" s="126">
        <f>IF(F17&gt;$S$6,F17-$S$6,0)</f>
        <v>0</v>
      </c>
      <c r="N17" s="128">
        <f t="shared" si="4"/>
        <v>0</v>
      </c>
      <c r="O17" s="74"/>
      <c r="P17" s="75">
        <v>0.041666666666666664</v>
      </c>
      <c r="Q17" s="226"/>
      <c r="R17" s="226"/>
      <c r="S17" s="226"/>
      <c r="T17" s="226"/>
      <c r="U17" s="227"/>
      <c r="V17" s="32"/>
    </row>
    <row r="18" spans="1:22" ht="39" customHeight="1">
      <c r="A18" s="9">
        <f t="shared" si="5"/>
        <v>44380</v>
      </c>
      <c r="B18" s="2">
        <v>3</v>
      </c>
      <c r="C18" s="43">
        <f t="shared" si="0"/>
        <v>3</v>
      </c>
      <c r="D18" s="44" t="str">
        <f t="shared" si="1"/>
        <v>土</v>
      </c>
      <c r="E18" s="66"/>
      <c r="F18" s="67"/>
      <c r="G18" s="68" t="s">
        <v>25</v>
      </c>
      <c r="H18" s="125">
        <f t="shared" si="2"/>
        <v>0</v>
      </c>
      <c r="I18" s="125" t="str">
        <f>IF(H18&gt;=$R$8,$R$6,"0:00")</f>
        <v>0:00</v>
      </c>
      <c r="J18" s="120">
        <f aca="true" t="shared" si="6" ref="J18:J46">IF(H18=0,"",IF(G18="休日","",IF(G18="有休","",IF(G18="欠勤","",IF(G18="特休","",(H18-I18+P18-O18))))))</f>
      </c>
      <c r="K18" s="126">
        <f>IF(G18="勤務",IF(J18&gt;$Q$6,$Q$6,J18),0)</f>
        <v>0</v>
      </c>
      <c r="L18" s="127">
        <f t="shared" si="3"/>
        <v>0</v>
      </c>
      <c r="M18" s="126">
        <f>IF(F18&gt;$S$6,F18-$S$6,0)</f>
        <v>0</v>
      </c>
      <c r="N18" s="128">
        <f t="shared" si="4"/>
        <v>0</v>
      </c>
      <c r="O18" s="74"/>
      <c r="P18" s="75"/>
      <c r="Q18" s="226"/>
      <c r="R18" s="226"/>
      <c r="S18" s="226"/>
      <c r="T18" s="226"/>
      <c r="U18" s="227"/>
      <c r="V18" s="32"/>
    </row>
    <row r="19" spans="1:22" ht="39" customHeight="1">
      <c r="A19" s="9">
        <f t="shared" si="5"/>
        <v>44381</v>
      </c>
      <c r="B19" s="2">
        <v>4</v>
      </c>
      <c r="C19" s="43">
        <f t="shared" si="0"/>
        <v>4</v>
      </c>
      <c r="D19" s="44" t="str">
        <f t="shared" si="1"/>
        <v>日</v>
      </c>
      <c r="E19" s="66"/>
      <c r="F19" s="67"/>
      <c r="G19" s="68" t="s">
        <v>25</v>
      </c>
      <c r="H19" s="125">
        <f t="shared" si="2"/>
        <v>0</v>
      </c>
      <c r="I19" s="125" t="str">
        <f>IF(H19&gt;=$R$8,$R$6,"0:00")</f>
        <v>0:00</v>
      </c>
      <c r="J19" s="120">
        <f t="shared" si="6"/>
      </c>
      <c r="K19" s="126">
        <f>IF(G19="勤務",IF(J19&gt;$Q$6,$Q$6,J19),0)</f>
        <v>0</v>
      </c>
      <c r="L19" s="127">
        <f t="shared" si="3"/>
        <v>0</v>
      </c>
      <c r="M19" s="126">
        <f>IF(F19&gt;$S$6,F19-$S$6,0)</f>
        <v>0</v>
      </c>
      <c r="N19" s="128">
        <f t="shared" si="4"/>
        <v>0</v>
      </c>
      <c r="O19" s="74"/>
      <c r="P19" s="75"/>
      <c r="Q19" s="226"/>
      <c r="R19" s="226"/>
      <c r="S19" s="226"/>
      <c r="T19" s="226"/>
      <c r="U19" s="227"/>
      <c r="V19" s="32"/>
    </row>
    <row r="20" spans="1:22" ht="39" customHeight="1">
      <c r="A20" s="9">
        <f t="shared" si="5"/>
        <v>44382</v>
      </c>
      <c r="B20" s="2">
        <v>5</v>
      </c>
      <c r="C20" s="43">
        <f t="shared" si="0"/>
        <v>5</v>
      </c>
      <c r="D20" s="44" t="str">
        <f t="shared" si="1"/>
        <v>月</v>
      </c>
      <c r="E20" s="66">
        <v>0.375</v>
      </c>
      <c r="F20" s="67">
        <v>0.7916666666666666</v>
      </c>
      <c r="G20" s="68" t="s">
        <v>22</v>
      </c>
      <c r="H20" s="125">
        <f t="shared" si="2"/>
        <v>0.41666666666666663</v>
      </c>
      <c r="I20" s="125">
        <f>IF(H20&gt;=$R$8,$R$6,"0:00")</f>
        <v>0.041666666666666664</v>
      </c>
      <c r="J20" s="120">
        <f t="shared" si="6"/>
        <v>0.37499999999999994</v>
      </c>
      <c r="K20" s="126">
        <f>IF(G20="勤務",IF(J20&gt;$Q$6,$Q$6,J20),0)</f>
        <v>0.3333333333333333</v>
      </c>
      <c r="L20" s="127">
        <f t="shared" si="3"/>
        <v>0.04166666666666663</v>
      </c>
      <c r="M20" s="126">
        <f>IF(F20&gt;$S$6,F20-$S$6,0)</f>
        <v>0</v>
      </c>
      <c r="N20" s="128">
        <f t="shared" si="4"/>
        <v>0</v>
      </c>
      <c r="O20" s="74"/>
      <c r="P20" s="75"/>
      <c r="Q20" s="226"/>
      <c r="R20" s="226"/>
      <c r="S20" s="226"/>
      <c r="T20" s="226"/>
      <c r="U20" s="227"/>
      <c r="V20" s="32"/>
    </row>
    <row r="21" spans="1:22" ht="39" customHeight="1">
      <c r="A21" s="9">
        <f t="shared" si="5"/>
        <v>44383</v>
      </c>
      <c r="B21" s="2">
        <v>6</v>
      </c>
      <c r="C21" s="43">
        <f t="shared" si="0"/>
        <v>6</v>
      </c>
      <c r="D21" s="44" t="str">
        <f t="shared" si="1"/>
        <v>火</v>
      </c>
      <c r="E21" s="66">
        <v>0.4166666666666667</v>
      </c>
      <c r="F21" s="67">
        <v>0.8333333333333334</v>
      </c>
      <c r="G21" s="68" t="s">
        <v>15</v>
      </c>
      <c r="H21" s="125">
        <f t="shared" si="2"/>
        <v>0.4166666666666667</v>
      </c>
      <c r="I21" s="125">
        <f>IF(H21&gt;=$R$8,$R$6,"0:00")</f>
        <v>0.041666666666666664</v>
      </c>
      <c r="J21" s="120">
        <f t="shared" si="6"/>
        <v>0.2708333333333333</v>
      </c>
      <c r="K21" s="126">
        <f>IF(G21="勤務",IF(J21&gt;$Q$6,$Q$6,J21),0)</f>
        <v>0.2708333333333333</v>
      </c>
      <c r="L21" s="127">
        <f t="shared" si="3"/>
        <v>0</v>
      </c>
      <c r="M21" s="126">
        <f>IF(F21&gt;$S$6,F21-$S$6,0)</f>
        <v>0</v>
      </c>
      <c r="N21" s="128">
        <f t="shared" si="4"/>
        <v>0</v>
      </c>
      <c r="O21" s="74">
        <v>0.10416666666666667</v>
      </c>
      <c r="P21" s="75"/>
      <c r="Q21" s="226"/>
      <c r="R21" s="226"/>
      <c r="S21" s="226"/>
      <c r="T21" s="226"/>
      <c r="U21" s="227"/>
      <c r="V21" s="32"/>
    </row>
    <row r="22" spans="1:22" ht="39" customHeight="1">
      <c r="A22" s="9">
        <f t="shared" si="5"/>
        <v>44384</v>
      </c>
      <c r="B22" s="2">
        <v>7</v>
      </c>
      <c r="C22" s="43">
        <f t="shared" si="0"/>
        <v>7</v>
      </c>
      <c r="D22" s="44" t="str">
        <f t="shared" si="1"/>
        <v>水</v>
      </c>
      <c r="E22" s="66">
        <v>0.4166666666666667</v>
      </c>
      <c r="F22" s="67">
        <v>0.9166666666666666</v>
      </c>
      <c r="G22" s="68" t="s">
        <v>22</v>
      </c>
      <c r="H22" s="125">
        <f t="shared" si="2"/>
        <v>0.49999999999999994</v>
      </c>
      <c r="I22" s="125">
        <f>IF(H22&gt;=$R$8,$R$6,"0:00")</f>
        <v>0.041666666666666664</v>
      </c>
      <c r="J22" s="120">
        <f t="shared" si="6"/>
        <v>0.45833333333333326</v>
      </c>
      <c r="K22" s="126">
        <f>IF(G22="勤務",IF(J22&gt;$Q$6,$Q$6,J22),0)</f>
        <v>0.3333333333333333</v>
      </c>
      <c r="L22" s="127">
        <f t="shared" si="3"/>
        <v>0.12499999999999994</v>
      </c>
      <c r="M22" s="126">
        <f>IF(F22&gt;$S$6,F22-$S$6,0)</f>
        <v>0</v>
      </c>
      <c r="N22" s="128">
        <f t="shared" si="4"/>
        <v>0</v>
      </c>
      <c r="O22" s="74"/>
      <c r="P22" s="75"/>
      <c r="Q22" s="226"/>
      <c r="R22" s="226"/>
      <c r="S22" s="226"/>
      <c r="T22" s="226"/>
      <c r="U22" s="227"/>
      <c r="V22" s="32"/>
    </row>
    <row r="23" spans="1:22" ht="39" customHeight="1">
      <c r="A23" s="9">
        <f t="shared" si="5"/>
        <v>44385</v>
      </c>
      <c r="B23" s="2">
        <v>8</v>
      </c>
      <c r="C23" s="43">
        <f t="shared" si="0"/>
        <v>8</v>
      </c>
      <c r="D23" s="44" t="str">
        <f t="shared" si="1"/>
        <v>木</v>
      </c>
      <c r="E23" s="66">
        <v>0.4166666666666667</v>
      </c>
      <c r="F23" s="67">
        <v>0.9270833333333334</v>
      </c>
      <c r="G23" s="68" t="s">
        <v>26</v>
      </c>
      <c r="H23" s="125">
        <f t="shared" si="2"/>
        <v>0.5104166666666667</v>
      </c>
      <c r="I23" s="125">
        <f>IF(H23&gt;=$R$8,$R$6,"0:00")</f>
        <v>0.041666666666666664</v>
      </c>
      <c r="J23" s="120">
        <f t="shared" si="6"/>
      </c>
      <c r="K23" s="126">
        <f>IF(G23="勤務",IF(J23&gt;$Q$6,$Q$6,J23),0)</f>
        <v>0</v>
      </c>
      <c r="L23" s="127">
        <f t="shared" si="3"/>
        <v>0</v>
      </c>
      <c r="M23" s="126">
        <f>IF(F23&gt;$S$6,F23-$S$6,0)</f>
        <v>0.01041666666666674</v>
      </c>
      <c r="N23" s="128">
        <f t="shared" si="4"/>
        <v>0</v>
      </c>
      <c r="O23" s="74"/>
      <c r="P23" s="75"/>
      <c r="Q23" s="226"/>
      <c r="R23" s="226"/>
      <c r="S23" s="226"/>
      <c r="T23" s="226"/>
      <c r="U23" s="227"/>
      <c r="V23" s="32"/>
    </row>
    <row r="24" spans="1:22" ht="39" customHeight="1">
      <c r="A24" s="9">
        <f t="shared" si="5"/>
        <v>44386</v>
      </c>
      <c r="B24" s="2">
        <v>9</v>
      </c>
      <c r="C24" s="43">
        <f t="shared" si="0"/>
        <v>9</v>
      </c>
      <c r="D24" s="44" t="str">
        <f t="shared" si="1"/>
        <v>金</v>
      </c>
      <c r="E24" s="66">
        <v>0.4166666666666667</v>
      </c>
      <c r="F24" s="67">
        <v>0.875</v>
      </c>
      <c r="G24" s="68" t="s">
        <v>15</v>
      </c>
      <c r="H24" s="125">
        <f t="shared" si="2"/>
        <v>0.4583333333333333</v>
      </c>
      <c r="I24" s="125">
        <f>IF(H24&gt;=$R$8,$R$6,"0:00")</f>
        <v>0.041666666666666664</v>
      </c>
      <c r="J24" s="120">
        <f t="shared" si="6"/>
        <v>0.41666666666666663</v>
      </c>
      <c r="K24" s="126">
        <f>IF(G24="勤務",IF(J24&gt;$Q$6,$Q$6,J24),0)</f>
        <v>0.3333333333333333</v>
      </c>
      <c r="L24" s="127">
        <f t="shared" si="3"/>
        <v>0.08333333333333331</v>
      </c>
      <c r="M24" s="126">
        <f>IF(F24&gt;$S$6,F24-$S$6,0)</f>
        <v>0</v>
      </c>
      <c r="N24" s="128">
        <f t="shared" si="4"/>
        <v>0</v>
      </c>
      <c r="O24" s="74"/>
      <c r="P24" s="75"/>
      <c r="Q24" s="226"/>
      <c r="R24" s="226"/>
      <c r="S24" s="226"/>
      <c r="T24" s="226"/>
      <c r="U24" s="227"/>
      <c r="V24" s="32"/>
    </row>
    <row r="25" spans="1:22" ht="39" customHeight="1">
      <c r="A25" s="9">
        <f t="shared" si="5"/>
        <v>44387</v>
      </c>
      <c r="B25" s="2">
        <v>10</v>
      </c>
      <c r="C25" s="43">
        <f t="shared" si="0"/>
        <v>10</v>
      </c>
      <c r="D25" s="44" t="str">
        <f t="shared" si="1"/>
        <v>土</v>
      </c>
      <c r="E25" s="66"/>
      <c r="F25" s="67"/>
      <c r="G25" s="68" t="s">
        <v>25</v>
      </c>
      <c r="H25" s="125">
        <f t="shared" si="2"/>
        <v>0</v>
      </c>
      <c r="I25" s="125" t="str">
        <f>IF(H25&gt;=$R$8,$R$6,"0:00")</f>
        <v>0:00</v>
      </c>
      <c r="J25" s="120">
        <f t="shared" si="6"/>
      </c>
      <c r="K25" s="126">
        <f>IF(G25="勤務",IF(J25&gt;$Q$6,$Q$6,J25),0)</f>
        <v>0</v>
      </c>
      <c r="L25" s="127">
        <f t="shared" si="3"/>
        <v>0</v>
      </c>
      <c r="M25" s="126">
        <f>IF(F25&gt;$S$6,F25-$S$6,0)</f>
        <v>0</v>
      </c>
      <c r="N25" s="128">
        <f t="shared" si="4"/>
        <v>0</v>
      </c>
      <c r="O25" s="74"/>
      <c r="P25" s="75"/>
      <c r="Q25" s="226"/>
      <c r="R25" s="226"/>
      <c r="S25" s="226"/>
      <c r="T25" s="226"/>
      <c r="U25" s="227"/>
      <c r="V25" s="32"/>
    </row>
    <row r="26" spans="1:22" ht="39" customHeight="1">
      <c r="A26" s="9">
        <f t="shared" si="5"/>
        <v>44388</v>
      </c>
      <c r="B26" s="2">
        <v>11</v>
      </c>
      <c r="C26" s="43">
        <f t="shared" si="0"/>
        <v>11</v>
      </c>
      <c r="D26" s="44" t="str">
        <f t="shared" si="1"/>
        <v>日</v>
      </c>
      <c r="E26" s="66"/>
      <c r="F26" s="67"/>
      <c r="G26" s="68" t="s">
        <v>25</v>
      </c>
      <c r="H26" s="125">
        <f t="shared" si="2"/>
        <v>0</v>
      </c>
      <c r="I26" s="125" t="str">
        <f>IF(H26&gt;=$R$8,$R$6,"0:00")</f>
        <v>0:00</v>
      </c>
      <c r="J26" s="120">
        <f t="shared" si="6"/>
      </c>
      <c r="K26" s="126">
        <f>IF(G26="勤務",IF(J26&gt;$Q$6,$Q$6,J26),0)</f>
        <v>0</v>
      </c>
      <c r="L26" s="127">
        <f>IF(G26="勤務",(J26-K26),0)</f>
        <v>0</v>
      </c>
      <c r="M26" s="126">
        <f>IF(F26&gt;$S$6,F26-$S$6,0)</f>
        <v>0</v>
      </c>
      <c r="N26" s="128">
        <f t="shared" si="4"/>
        <v>0</v>
      </c>
      <c r="O26" s="74"/>
      <c r="P26" s="75"/>
      <c r="Q26" s="226"/>
      <c r="R26" s="226"/>
      <c r="S26" s="226"/>
      <c r="T26" s="226"/>
      <c r="U26" s="227"/>
      <c r="V26" s="32"/>
    </row>
    <row r="27" spans="1:22" ht="39" customHeight="1">
      <c r="A27" s="9">
        <f t="shared" si="5"/>
        <v>44389</v>
      </c>
      <c r="B27" s="2">
        <v>12</v>
      </c>
      <c r="C27" s="43">
        <f t="shared" si="0"/>
        <v>12</v>
      </c>
      <c r="D27" s="44" t="str">
        <f t="shared" si="1"/>
        <v>月</v>
      </c>
      <c r="E27" s="66">
        <v>0.4166666666666667</v>
      </c>
      <c r="F27" s="67">
        <v>0.9791666666666666</v>
      </c>
      <c r="G27" s="68" t="s">
        <v>15</v>
      </c>
      <c r="H27" s="125">
        <f t="shared" si="2"/>
        <v>0.5625</v>
      </c>
      <c r="I27" s="125">
        <f>IF(H27&gt;=$R$8,$R$6,"0:00")</f>
        <v>0.041666666666666664</v>
      </c>
      <c r="J27" s="120">
        <f t="shared" si="6"/>
        <v>0.5208333333333334</v>
      </c>
      <c r="K27" s="126">
        <f>IF(G27="勤務",IF(J27&gt;$Q$6,$Q$6,J27),0)</f>
        <v>0.3333333333333333</v>
      </c>
      <c r="L27" s="127">
        <f t="shared" si="3"/>
        <v>0.18750000000000006</v>
      </c>
      <c r="M27" s="126">
        <f>IF(F27&gt;$S$6,F27-$S$6,0)</f>
        <v>0.0625</v>
      </c>
      <c r="N27" s="128">
        <f t="shared" si="4"/>
        <v>0</v>
      </c>
      <c r="O27" s="74"/>
      <c r="P27" s="75"/>
      <c r="Q27" s="226"/>
      <c r="R27" s="226"/>
      <c r="S27" s="226"/>
      <c r="T27" s="226"/>
      <c r="U27" s="227"/>
      <c r="V27" s="32"/>
    </row>
    <row r="28" spans="1:22" ht="39" customHeight="1">
      <c r="A28" s="9">
        <f t="shared" si="5"/>
        <v>44390</v>
      </c>
      <c r="B28" s="2">
        <v>13</v>
      </c>
      <c r="C28" s="43">
        <f t="shared" si="0"/>
        <v>13</v>
      </c>
      <c r="D28" s="44" t="str">
        <f t="shared" si="1"/>
        <v>火</v>
      </c>
      <c r="E28" s="66">
        <v>0.4166666666666667</v>
      </c>
      <c r="F28" s="67">
        <v>1.0416666666666667</v>
      </c>
      <c r="G28" s="68" t="s">
        <v>15</v>
      </c>
      <c r="H28" s="125">
        <f t="shared" si="2"/>
        <v>0.625</v>
      </c>
      <c r="I28" s="125">
        <f>IF(H28&gt;=$R$8,$R$6,"0:00")</f>
        <v>0.041666666666666664</v>
      </c>
      <c r="J28" s="120">
        <f t="shared" si="6"/>
        <v>0.5833333333333334</v>
      </c>
      <c r="K28" s="126">
        <f>IF(G28="勤務",IF(J28&gt;$Q$6,$Q$6,J28),0)</f>
        <v>0.3333333333333333</v>
      </c>
      <c r="L28" s="127">
        <f t="shared" si="3"/>
        <v>0.25000000000000006</v>
      </c>
      <c r="M28" s="126">
        <f>IF(F28&gt;$S$6,F28-$S$6,0)</f>
        <v>0.1250000000000001</v>
      </c>
      <c r="N28" s="128">
        <f t="shared" si="4"/>
        <v>0</v>
      </c>
      <c r="O28" s="74"/>
      <c r="P28" s="75"/>
      <c r="Q28" s="226"/>
      <c r="R28" s="226"/>
      <c r="S28" s="226"/>
      <c r="T28" s="226"/>
      <c r="U28" s="227"/>
      <c r="V28" s="32"/>
    </row>
    <row r="29" spans="1:22" ht="39" customHeight="1">
      <c r="A29" s="9">
        <f t="shared" si="5"/>
        <v>44391</v>
      </c>
      <c r="B29" s="2">
        <v>14</v>
      </c>
      <c r="C29" s="43">
        <f t="shared" si="0"/>
        <v>14</v>
      </c>
      <c r="D29" s="44" t="str">
        <f t="shared" si="1"/>
        <v>水</v>
      </c>
      <c r="E29" s="66">
        <v>0.4166666666666667</v>
      </c>
      <c r="F29" s="67">
        <v>0.9791666666666666</v>
      </c>
      <c r="G29" s="68" t="s">
        <v>22</v>
      </c>
      <c r="H29" s="125">
        <f t="shared" si="2"/>
        <v>0.5625</v>
      </c>
      <c r="I29" s="125">
        <f>IF(H29&gt;=$R$8,$R$6,"0:00")</f>
        <v>0.041666666666666664</v>
      </c>
      <c r="J29" s="120">
        <f t="shared" si="6"/>
        <v>0.5208333333333334</v>
      </c>
      <c r="K29" s="126">
        <f>IF(G29="勤務",IF(J29&gt;$Q$6,$Q$6,J29),0)</f>
        <v>0.3333333333333333</v>
      </c>
      <c r="L29" s="127">
        <f t="shared" si="3"/>
        <v>0.18750000000000006</v>
      </c>
      <c r="M29" s="126">
        <f>IF(F29&gt;$S$6,F29-$S$6,0)</f>
        <v>0.0625</v>
      </c>
      <c r="N29" s="128">
        <f t="shared" si="4"/>
        <v>0</v>
      </c>
      <c r="O29" s="74"/>
      <c r="P29" s="75"/>
      <c r="Q29" s="226"/>
      <c r="R29" s="226"/>
      <c r="S29" s="226"/>
      <c r="T29" s="226"/>
      <c r="U29" s="227"/>
      <c r="V29" s="32"/>
    </row>
    <row r="30" spans="1:22" ht="39" customHeight="1">
      <c r="A30" s="9">
        <f t="shared" si="5"/>
        <v>44392</v>
      </c>
      <c r="B30" s="2">
        <v>15</v>
      </c>
      <c r="C30" s="43">
        <f t="shared" si="0"/>
        <v>15</v>
      </c>
      <c r="D30" s="44" t="str">
        <f t="shared" si="1"/>
        <v>木</v>
      </c>
      <c r="E30" s="66">
        <v>0.4166666666666667</v>
      </c>
      <c r="F30" s="67">
        <v>0.9791666666666666</v>
      </c>
      <c r="G30" s="68" t="s">
        <v>22</v>
      </c>
      <c r="H30" s="125">
        <f t="shared" si="2"/>
        <v>0.5625</v>
      </c>
      <c r="I30" s="125">
        <f>IF(H30&gt;=$R$8,$R$6,"0:00")</f>
        <v>0.041666666666666664</v>
      </c>
      <c r="J30" s="120">
        <f t="shared" si="6"/>
        <v>0.5208333333333334</v>
      </c>
      <c r="K30" s="126">
        <f>IF(G30="勤務",IF(J30&gt;$Q$6,$Q$6,J30),0)</f>
        <v>0.3333333333333333</v>
      </c>
      <c r="L30" s="127">
        <f t="shared" si="3"/>
        <v>0.18750000000000006</v>
      </c>
      <c r="M30" s="126">
        <f>IF(F30&gt;$S$6,F30-$S$6,0)</f>
        <v>0.0625</v>
      </c>
      <c r="N30" s="128">
        <f t="shared" si="4"/>
        <v>0</v>
      </c>
      <c r="O30" s="74"/>
      <c r="P30" s="75"/>
      <c r="Q30" s="226"/>
      <c r="R30" s="226"/>
      <c r="S30" s="226"/>
      <c r="T30" s="226"/>
      <c r="U30" s="227"/>
      <c r="V30" s="32"/>
    </row>
    <row r="31" spans="1:22" ht="39" customHeight="1">
      <c r="A31" s="9">
        <f t="shared" si="5"/>
        <v>44393</v>
      </c>
      <c r="B31" s="2">
        <v>16</v>
      </c>
      <c r="C31" s="43">
        <f t="shared" si="0"/>
        <v>16</v>
      </c>
      <c r="D31" s="44" t="str">
        <f t="shared" si="1"/>
        <v>金</v>
      </c>
      <c r="E31" s="66">
        <v>0.4166666666666667</v>
      </c>
      <c r="F31" s="67">
        <v>0.9791666666666666</v>
      </c>
      <c r="G31" s="68" t="s">
        <v>22</v>
      </c>
      <c r="H31" s="125">
        <f t="shared" si="2"/>
        <v>0.5625</v>
      </c>
      <c r="I31" s="125">
        <f>IF(H31&gt;=$R$8,$R$6,"0:00")</f>
        <v>0.041666666666666664</v>
      </c>
      <c r="J31" s="120">
        <f t="shared" si="6"/>
        <v>0.5208333333333334</v>
      </c>
      <c r="K31" s="126">
        <f>IF(G31="勤務",IF(J31&gt;$Q$6,$Q$6,J31),0)</f>
        <v>0.3333333333333333</v>
      </c>
      <c r="L31" s="127">
        <f t="shared" si="3"/>
        <v>0.18750000000000006</v>
      </c>
      <c r="M31" s="126">
        <f>IF(F31&gt;$S$6,F31-$S$6,0)</f>
        <v>0.0625</v>
      </c>
      <c r="N31" s="128">
        <f t="shared" si="4"/>
        <v>0</v>
      </c>
      <c r="O31" s="74"/>
      <c r="P31" s="75"/>
      <c r="Q31" s="226"/>
      <c r="R31" s="226"/>
      <c r="S31" s="226"/>
      <c r="T31" s="226"/>
      <c r="U31" s="227"/>
      <c r="V31" s="32"/>
    </row>
    <row r="32" spans="1:22" ht="39" customHeight="1">
      <c r="A32" s="9">
        <f t="shared" si="5"/>
        <v>44394</v>
      </c>
      <c r="B32" s="2">
        <v>17</v>
      </c>
      <c r="C32" s="43">
        <f t="shared" si="0"/>
        <v>17</v>
      </c>
      <c r="D32" s="44" t="str">
        <f t="shared" si="1"/>
        <v>土</v>
      </c>
      <c r="E32" s="66">
        <v>0.4166666666666667</v>
      </c>
      <c r="F32" s="67">
        <v>0.5208333333333334</v>
      </c>
      <c r="G32" s="68" t="s">
        <v>19</v>
      </c>
      <c r="H32" s="125">
        <f t="shared" si="2"/>
        <v>0.10416666666666669</v>
      </c>
      <c r="I32" s="125">
        <f>IF(H32&gt;=$R$8,$R$6,"0:00")</f>
        <v>0.041666666666666664</v>
      </c>
      <c r="J32" s="120">
        <f t="shared" si="6"/>
        <v>0.06250000000000003</v>
      </c>
      <c r="K32" s="126">
        <f>IF(G32="勤務",IF(J32&gt;$Q$6,$Q$6,J32),0)</f>
        <v>0</v>
      </c>
      <c r="L32" s="127">
        <f t="shared" si="3"/>
        <v>0</v>
      </c>
      <c r="M32" s="126">
        <f>IF(F32&gt;$S$6,F32-$S$6,0)</f>
        <v>0</v>
      </c>
      <c r="N32" s="128">
        <f t="shared" si="4"/>
        <v>0.06250000000000003</v>
      </c>
      <c r="O32" s="74"/>
      <c r="P32" s="75"/>
      <c r="Q32" s="226"/>
      <c r="R32" s="226"/>
      <c r="S32" s="226"/>
      <c r="T32" s="226"/>
      <c r="U32" s="227"/>
      <c r="V32" s="32"/>
    </row>
    <row r="33" spans="1:22" ht="39" customHeight="1">
      <c r="A33" s="9">
        <f t="shared" si="5"/>
        <v>44395</v>
      </c>
      <c r="B33" s="2">
        <v>18</v>
      </c>
      <c r="C33" s="43">
        <f t="shared" si="0"/>
        <v>18</v>
      </c>
      <c r="D33" s="44" t="str">
        <f t="shared" si="1"/>
        <v>日</v>
      </c>
      <c r="E33" s="66"/>
      <c r="F33" s="67"/>
      <c r="G33" s="68" t="s">
        <v>25</v>
      </c>
      <c r="H33" s="125">
        <f t="shared" si="2"/>
        <v>0</v>
      </c>
      <c r="I33" s="125" t="str">
        <f>IF(H33&gt;=$R$8,$R$6,"0:00")</f>
        <v>0:00</v>
      </c>
      <c r="J33" s="120">
        <f t="shared" si="6"/>
      </c>
      <c r="K33" s="126">
        <f>IF(G33="勤務",IF(J33&gt;$Q$6,$Q$6,J33),0)</f>
        <v>0</v>
      </c>
      <c r="L33" s="127">
        <f t="shared" si="3"/>
        <v>0</v>
      </c>
      <c r="M33" s="126">
        <f>IF(F33&gt;$S$6,F33-$S$6,0)</f>
        <v>0</v>
      </c>
      <c r="N33" s="128">
        <f t="shared" si="4"/>
        <v>0</v>
      </c>
      <c r="O33" s="74"/>
      <c r="P33" s="75"/>
      <c r="Q33" s="226"/>
      <c r="R33" s="226"/>
      <c r="S33" s="226"/>
      <c r="T33" s="226"/>
      <c r="U33" s="227"/>
      <c r="V33" s="32"/>
    </row>
    <row r="34" spans="1:22" ht="39" customHeight="1">
      <c r="A34" s="9">
        <f t="shared" si="5"/>
        <v>44396</v>
      </c>
      <c r="B34" s="2">
        <v>19</v>
      </c>
      <c r="C34" s="43">
        <f t="shared" si="0"/>
        <v>19</v>
      </c>
      <c r="D34" s="44" t="str">
        <f t="shared" si="1"/>
        <v>月</v>
      </c>
      <c r="E34" s="66">
        <v>0.4166666666666667</v>
      </c>
      <c r="F34" s="67">
        <v>0.875</v>
      </c>
      <c r="G34" s="68" t="s">
        <v>45</v>
      </c>
      <c r="H34" s="125">
        <f t="shared" si="2"/>
        <v>0.4583333333333333</v>
      </c>
      <c r="I34" s="125">
        <f>IF(H34&gt;=$R$8,$R$6,"0:00")</f>
        <v>0.041666666666666664</v>
      </c>
      <c r="J34" s="120">
        <f t="shared" si="6"/>
        <v>0.41666666666666663</v>
      </c>
      <c r="K34" s="126">
        <f>IF(G34="勤務",IF(J34&gt;$Q$6,$Q$6,J34),0)</f>
        <v>0.3333333333333333</v>
      </c>
      <c r="L34" s="127">
        <f t="shared" si="3"/>
        <v>0.08333333333333331</v>
      </c>
      <c r="M34" s="126">
        <f>IF(F34&gt;$S$6,F34-$S$6,0)</f>
        <v>0</v>
      </c>
      <c r="N34" s="128">
        <f t="shared" si="4"/>
        <v>0</v>
      </c>
      <c r="O34" s="74"/>
      <c r="P34" s="75"/>
      <c r="Q34" s="226"/>
      <c r="R34" s="226"/>
      <c r="S34" s="226"/>
      <c r="T34" s="226"/>
      <c r="U34" s="227"/>
      <c r="V34" s="32"/>
    </row>
    <row r="35" spans="1:22" ht="39" customHeight="1">
      <c r="A35" s="9">
        <f t="shared" si="5"/>
        <v>44397</v>
      </c>
      <c r="B35" s="2">
        <v>20</v>
      </c>
      <c r="C35" s="43">
        <f t="shared" si="0"/>
        <v>20</v>
      </c>
      <c r="D35" s="44" t="str">
        <f t="shared" si="1"/>
        <v>火</v>
      </c>
      <c r="E35" s="66">
        <v>0.3958333333333333</v>
      </c>
      <c r="F35" s="67">
        <v>0.9166666666666666</v>
      </c>
      <c r="G35" s="68" t="s">
        <v>22</v>
      </c>
      <c r="H35" s="125">
        <f t="shared" si="2"/>
        <v>0.5208333333333333</v>
      </c>
      <c r="I35" s="125">
        <f>IF(H35&gt;=$R$8,$R$6,"0:00")</f>
        <v>0.041666666666666664</v>
      </c>
      <c r="J35" s="120">
        <f t="shared" si="6"/>
        <v>0.4791666666666666</v>
      </c>
      <c r="K35" s="126">
        <f>IF(G35="勤務",IF(J35&gt;$Q$6,$Q$6,J35),0)</f>
        <v>0.3333333333333333</v>
      </c>
      <c r="L35" s="127">
        <f t="shared" si="3"/>
        <v>0.14583333333333326</v>
      </c>
      <c r="M35" s="126">
        <f>IF(F35&gt;$S$6,F35-$S$6,0)</f>
        <v>0</v>
      </c>
      <c r="N35" s="128">
        <f t="shared" si="4"/>
        <v>0</v>
      </c>
      <c r="O35" s="74"/>
      <c r="P35" s="75"/>
      <c r="Q35" s="226"/>
      <c r="R35" s="226"/>
      <c r="S35" s="226"/>
      <c r="T35" s="226"/>
      <c r="U35" s="227"/>
      <c r="V35" s="32"/>
    </row>
    <row r="36" spans="1:22" ht="39" customHeight="1">
      <c r="A36" s="9">
        <f t="shared" si="5"/>
        <v>44398</v>
      </c>
      <c r="B36" s="2">
        <v>21</v>
      </c>
      <c r="C36" s="43">
        <f t="shared" si="0"/>
        <v>21</v>
      </c>
      <c r="D36" s="44" t="str">
        <f t="shared" si="1"/>
        <v>水</v>
      </c>
      <c r="E36" s="66">
        <v>0.3958333333333333</v>
      </c>
      <c r="F36" s="67">
        <v>0.9791666666666666</v>
      </c>
      <c r="G36" s="68" t="s">
        <v>22</v>
      </c>
      <c r="H36" s="125">
        <f t="shared" si="2"/>
        <v>0.5833333333333333</v>
      </c>
      <c r="I36" s="125">
        <f>IF(H36&gt;=$R$8,$R$6,"0:00")</f>
        <v>0.041666666666666664</v>
      </c>
      <c r="J36" s="120">
        <f t="shared" si="6"/>
        <v>0.5416666666666666</v>
      </c>
      <c r="K36" s="126">
        <f>IF(G36="勤務",IF(J36&gt;$Q$6,$Q$6,J36),0)</f>
        <v>0.3333333333333333</v>
      </c>
      <c r="L36" s="127">
        <f t="shared" si="3"/>
        <v>0.20833333333333331</v>
      </c>
      <c r="M36" s="126">
        <f>IF(F36&gt;$S$6,F36-$S$6,0)</f>
        <v>0.0625</v>
      </c>
      <c r="N36" s="128">
        <f t="shared" si="4"/>
        <v>0</v>
      </c>
      <c r="O36" s="74"/>
      <c r="P36" s="75"/>
      <c r="Q36" s="226"/>
      <c r="R36" s="226"/>
      <c r="S36" s="226"/>
      <c r="T36" s="226"/>
      <c r="U36" s="227"/>
      <c r="V36" s="32"/>
    </row>
    <row r="37" spans="1:22" ht="39" customHeight="1">
      <c r="A37" s="9">
        <f t="shared" si="5"/>
        <v>44399</v>
      </c>
      <c r="B37" s="2">
        <v>22</v>
      </c>
      <c r="C37" s="43">
        <f t="shared" si="0"/>
        <v>22</v>
      </c>
      <c r="D37" s="44" t="str">
        <f t="shared" si="1"/>
        <v>木</v>
      </c>
      <c r="E37" s="66">
        <v>0.3958333333333333</v>
      </c>
      <c r="F37" s="67">
        <v>0.75</v>
      </c>
      <c r="G37" s="68" t="s">
        <v>19</v>
      </c>
      <c r="H37" s="125">
        <f t="shared" si="2"/>
        <v>0.3541666666666667</v>
      </c>
      <c r="I37" s="125">
        <f>IF(H37&gt;=$R$8,$R$6,"0:00")</f>
        <v>0.041666666666666664</v>
      </c>
      <c r="J37" s="120">
        <f t="shared" si="6"/>
        <v>0.3125</v>
      </c>
      <c r="K37" s="126">
        <f>IF(G37="勤務",IF(J37&gt;$Q$6,$Q$6,J37),0)</f>
        <v>0</v>
      </c>
      <c r="L37" s="127">
        <f t="shared" si="3"/>
        <v>0</v>
      </c>
      <c r="M37" s="126">
        <f>IF(F37&gt;$S$6,F37-$S$6,0)</f>
        <v>0</v>
      </c>
      <c r="N37" s="128">
        <f t="shared" si="4"/>
        <v>0.3125</v>
      </c>
      <c r="O37" s="74"/>
      <c r="P37" s="75"/>
      <c r="Q37" s="226"/>
      <c r="R37" s="226"/>
      <c r="S37" s="226"/>
      <c r="T37" s="226"/>
      <c r="U37" s="227"/>
      <c r="V37" s="32"/>
    </row>
    <row r="38" spans="1:22" ht="39" customHeight="1">
      <c r="A38" s="9">
        <f t="shared" si="5"/>
        <v>44400</v>
      </c>
      <c r="B38" s="2">
        <v>23</v>
      </c>
      <c r="C38" s="43">
        <f t="shared" si="0"/>
        <v>23</v>
      </c>
      <c r="D38" s="44" t="str">
        <f t="shared" si="1"/>
        <v>金</v>
      </c>
      <c r="E38" s="66">
        <v>0.3958333333333333</v>
      </c>
      <c r="F38" s="67">
        <v>0.75</v>
      </c>
      <c r="G38" s="68" t="s">
        <v>19</v>
      </c>
      <c r="H38" s="125">
        <f t="shared" si="2"/>
        <v>0.3541666666666667</v>
      </c>
      <c r="I38" s="125">
        <f>IF(H38&gt;=$R$8,$R$6,"0:00")</f>
        <v>0.041666666666666664</v>
      </c>
      <c r="J38" s="120">
        <f t="shared" si="6"/>
        <v>0.3125</v>
      </c>
      <c r="K38" s="126">
        <f>IF(G38="勤務",IF(J38&gt;$Q$6,$Q$6,J38),0)</f>
        <v>0</v>
      </c>
      <c r="L38" s="127">
        <f t="shared" si="3"/>
        <v>0</v>
      </c>
      <c r="M38" s="126">
        <f>IF(F38&gt;$S$6,F38-$S$6,0)</f>
        <v>0</v>
      </c>
      <c r="N38" s="128">
        <f t="shared" si="4"/>
        <v>0.3125</v>
      </c>
      <c r="O38" s="74"/>
      <c r="P38" s="75"/>
      <c r="Q38" s="226"/>
      <c r="R38" s="226"/>
      <c r="S38" s="226"/>
      <c r="T38" s="226"/>
      <c r="U38" s="227"/>
      <c r="V38" s="32"/>
    </row>
    <row r="39" spans="1:22" ht="39" customHeight="1">
      <c r="A39" s="9">
        <f t="shared" si="5"/>
        <v>44401</v>
      </c>
      <c r="B39" s="2">
        <v>24</v>
      </c>
      <c r="C39" s="43">
        <f t="shared" si="0"/>
        <v>24</v>
      </c>
      <c r="D39" s="44" t="str">
        <f t="shared" si="1"/>
        <v>土</v>
      </c>
      <c r="E39" s="66"/>
      <c r="F39" s="67"/>
      <c r="G39" s="68" t="s">
        <v>25</v>
      </c>
      <c r="H39" s="125">
        <f t="shared" si="2"/>
        <v>0</v>
      </c>
      <c r="I39" s="125" t="str">
        <f>IF(H39&gt;=$R$8,$R$6,"0:00")</f>
        <v>0:00</v>
      </c>
      <c r="J39" s="120">
        <f t="shared" si="6"/>
      </c>
      <c r="K39" s="126">
        <f>IF(G39="勤務",IF(J39&gt;$Q$6,$Q$6,J39),0)</f>
        <v>0</v>
      </c>
      <c r="L39" s="127">
        <f t="shared" si="3"/>
        <v>0</v>
      </c>
      <c r="M39" s="126">
        <f>IF(F39&gt;$S$6,F39-$S$6,0)</f>
        <v>0</v>
      </c>
      <c r="N39" s="128">
        <f t="shared" si="4"/>
        <v>0</v>
      </c>
      <c r="O39" s="74"/>
      <c r="P39" s="75"/>
      <c r="Q39" s="226"/>
      <c r="R39" s="226"/>
      <c r="S39" s="226"/>
      <c r="T39" s="226"/>
      <c r="U39" s="227"/>
      <c r="V39" s="32"/>
    </row>
    <row r="40" spans="1:22" ht="39" customHeight="1">
      <c r="A40" s="9">
        <f t="shared" si="5"/>
        <v>44402</v>
      </c>
      <c r="B40" s="2">
        <v>25</v>
      </c>
      <c r="C40" s="43">
        <f t="shared" si="0"/>
        <v>25</v>
      </c>
      <c r="D40" s="44" t="str">
        <f t="shared" si="1"/>
        <v>日</v>
      </c>
      <c r="E40" s="66"/>
      <c r="F40" s="67"/>
      <c r="G40" s="68" t="s">
        <v>25</v>
      </c>
      <c r="H40" s="125">
        <f t="shared" si="2"/>
        <v>0</v>
      </c>
      <c r="I40" s="125" t="str">
        <f>IF(H40&gt;=$R$8,$R$6,"0:00")</f>
        <v>0:00</v>
      </c>
      <c r="J40" s="120">
        <f t="shared" si="6"/>
      </c>
      <c r="K40" s="126">
        <f>IF(G40="勤務",IF(J40&gt;$Q$6,$Q$6,J40),0)</f>
        <v>0</v>
      </c>
      <c r="L40" s="127">
        <f t="shared" si="3"/>
        <v>0</v>
      </c>
      <c r="M40" s="126">
        <f>IF(F40&gt;$S$6,F40-$S$6,0)</f>
        <v>0</v>
      </c>
      <c r="N40" s="128">
        <f t="shared" si="4"/>
        <v>0</v>
      </c>
      <c r="O40" s="74"/>
      <c r="P40" s="75"/>
      <c r="Q40" s="226"/>
      <c r="R40" s="226"/>
      <c r="S40" s="226"/>
      <c r="T40" s="226"/>
      <c r="U40" s="227"/>
      <c r="V40" s="32"/>
    </row>
    <row r="41" spans="1:22" ht="39" customHeight="1">
      <c r="A41" s="9">
        <f t="shared" si="5"/>
        <v>44403</v>
      </c>
      <c r="B41" s="2">
        <v>26</v>
      </c>
      <c r="C41" s="43">
        <f t="shared" si="0"/>
        <v>26</v>
      </c>
      <c r="D41" s="44" t="str">
        <f t="shared" si="1"/>
        <v>月</v>
      </c>
      <c r="E41" s="66">
        <v>0.3958333333333333</v>
      </c>
      <c r="F41" s="67">
        <v>0.75</v>
      </c>
      <c r="G41" s="68" t="s">
        <v>45</v>
      </c>
      <c r="H41" s="125">
        <f t="shared" si="2"/>
        <v>0.3541666666666667</v>
      </c>
      <c r="I41" s="125">
        <f>IF(H41&gt;=$R$8,$R$6,"0:00")</f>
        <v>0.041666666666666664</v>
      </c>
      <c r="J41" s="120">
        <f t="shared" si="6"/>
        <v>0.3125</v>
      </c>
      <c r="K41" s="126">
        <f>IF(G41="勤務",IF(J41&gt;$Q$6,$Q$6,J41),0)</f>
        <v>0.3125</v>
      </c>
      <c r="L41" s="127">
        <f t="shared" si="3"/>
        <v>0</v>
      </c>
      <c r="M41" s="126">
        <f>IF(F41&gt;$S$6,F41-$S$6,0)</f>
        <v>0</v>
      </c>
      <c r="N41" s="128">
        <f t="shared" si="4"/>
        <v>0</v>
      </c>
      <c r="O41" s="74"/>
      <c r="P41" s="75"/>
      <c r="Q41" s="226"/>
      <c r="R41" s="226"/>
      <c r="S41" s="226"/>
      <c r="T41" s="226"/>
      <c r="U41" s="227"/>
      <c r="V41" s="32"/>
    </row>
    <row r="42" spans="1:22" ht="39" customHeight="1">
      <c r="A42" s="9">
        <f t="shared" si="5"/>
        <v>44404</v>
      </c>
      <c r="B42" s="2">
        <v>27</v>
      </c>
      <c r="C42" s="43">
        <f t="shared" si="0"/>
        <v>27</v>
      </c>
      <c r="D42" s="44" t="str">
        <f t="shared" si="1"/>
        <v>火</v>
      </c>
      <c r="E42" s="66">
        <v>0.3958333333333333</v>
      </c>
      <c r="F42" s="67">
        <v>0.8333333333333334</v>
      </c>
      <c r="G42" s="68" t="s">
        <v>45</v>
      </c>
      <c r="H42" s="125">
        <f t="shared" si="2"/>
        <v>0.43750000000000006</v>
      </c>
      <c r="I42" s="125">
        <f>IF(H42&gt;=$R$8,$R$6,"0:00")</f>
        <v>0.041666666666666664</v>
      </c>
      <c r="J42" s="120">
        <f t="shared" si="6"/>
        <v>0.39583333333333337</v>
      </c>
      <c r="K42" s="126">
        <f>IF(G42="勤務",IF(J42&gt;$Q$6,$Q$6,J42),0)</f>
        <v>0.3333333333333333</v>
      </c>
      <c r="L42" s="127">
        <f t="shared" si="3"/>
        <v>0.06250000000000006</v>
      </c>
      <c r="M42" s="126">
        <f>IF(F42&gt;$S$6,F42-$S$6,0)</f>
        <v>0</v>
      </c>
      <c r="N42" s="128">
        <f t="shared" si="4"/>
        <v>0</v>
      </c>
      <c r="O42" s="74"/>
      <c r="P42" s="75"/>
      <c r="Q42" s="226"/>
      <c r="R42" s="226"/>
      <c r="S42" s="226"/>
      <c r="T42" s="226"/>
      <c r="U42" s="227"/>
      <c r="V42" s="32"/>
    </row>
    <row r="43" spans="1:22" ht="39" customHeight="1">
      <c r="A43" s="9">
        <f t="shared" si="5"/>
        <v>44405</v>
      </c>
      <c r="B43" s="2">
        <v>28</v>
      </c>
      <c r="C43" s="43">
        <f t="shared" si="0"/>
        <v>28</v>
      </c>
      <c r="D43" s="44" t="str">
        <f t="shared" si="1"/>
        <v>水</v>
      </c>
      <c r="E43" s="66"/>
      <c r="F43" s="67"/>
      <c r="G43" s="68" t="s">
        <v>27</v>
      </c>
      <c r="H43" s="125">
        <f t="shared" si="2"/>
        <v>0</v>
      </c>
      <c r="I43" s="125" t="str">
        <f>IF(H43&gt;=$R$8,$R$6,"0:00")</f>
        <v>0:00</v>
      </c>
      <c r="J43" s="120">
        <f t="shared" si="6"/>
      </c>
      <c r="K43" s="126">
        <f>IF(G43="勤務",IF(J43&gt;$Q$6,$Q$6,J43),0)</f>
        <v>0</v>
      </c>
      <c r="L43" s="127">
        <f t="shared" si="3"/>
        <v>0</v>
      </c>
      <c r="M43" s="126">
        <f>IF(F43&gt;$S$6,F43-$S$6,0)</f>
        <v>0</v>
      </c>
      <c r="N43" s="128">
        <f t="shared" si="4"/>
        <v>0</v>
      </c>
      <c r="O43" s="74"/>
      <c r="P43" s="75"/>
      <c r="Q43" s="226"/>
      <c r="R43" s="226"/>
      <c r="S43" s="226"/>
      <c r="T43" s="226"/>
      <c r="U43" s="227"/>
      <c r="V43" s="32"/>
    </row>
    <row r="44" spans="1:22" ht="39" customHeight="1">
      <c r="A44" s="9">
        <f t="shared" si="5"/>
        <v>44406</v>
      </c>
      <c r="B44" s="2">
        <v>29</v>
      </c>
      <c r="C44" s="43">
        <f t="shared" si="0"/>
        <v>29</v>
      </c>
      <c r="D44" s="44" t="str">
        <f t="shared" si="1"/>
        <v>木</v>
      </c>
      <c r="E44" s="66"/>
      <c r="F44" s="67"/>
      <c r="G44" s="68" t="s">
        <v>26</v>
      </c>
      <c r="H44" s="125">
        <f t="shared" si="2"/>
        <v>0</v>
      </c>
      <c r="I44" s="125" t="str">
        <f>IF(H44&gt;=$R$8,$R$6,"0:00")</f>
        <v>0:00</v>
      </c>
      <c r="J44" s="120">
        <f t="shared" si="6"/>
      </c>
      <c r="K44" s="126">
        <f>IF(G44="勤務",IF(J44&gt;$Q$6,$Q$6,J44),0)</f>
        <v>0</v>
      </c>
      <c r="L44" s="127">
        <f t="shared" si="3"/>
        <v>0</v>
      </c>
      <c r="M44" s="126">
        <f>IF(F44&gt;$S$6,F44-$S$6,0)</f>
        <v>0</v>
      </c>
      <c r="N44" s="128">
        <f t="shared" si="4"/>
        <v>0</v>
      </c>
      <c r="O44" s="74"/>
      <c r="P44" s="75"/>
      <c r="Q44" s="226"/>
      <c r="R44" s="226"/>
      <c r="S44" s="226"/>
      <c r="T44" s="226"/>
      <c r="U44" s="227"/>
      <c r="V44" s="32"/>
    </row>
    <row r="45" spans="1:22" ht="39" customHeight="1">
      <c r="A45" s="9">
        <f t="shared" si="5"/>
        <v>44407</v>
      </c>
      <c r="B45" s="2">
        <v>30</v>
      </c>
      <c r="C45" s="43">
        <f t="shared" si="0"/>
        <v>30</v>
      </c>
      <c r="D45" s="44" t="str">
        <f t="shared" si="1"/>
        <v>金</v>
      </c>
      <c r="E45" s="66">
        <v>0.3958333333333333</v>
      </c>
      <c r="F45" s="67">
        <v>0.8333333333333334</v>
      </c>
      <c r="G45" s="68" t="s">
        <v>45</v>
      </c>
      <c r="H45" s="125">
        <f t="shared" si="2"/>
        <v>0.43750000000000006</v>
      </c>
      <c r="I45" s="125">
        <f>IF(H45&gt;=$R$8,$R$6,"0:00")</f>
        <v>0.041666666666666664</v>
      </c>
      <c r="J45" s="120">
        <f t="shared" si="6"/>
        <v>0.39583333333333337</v>
      </c>
      <c r="K45" s="126">
        <f>IF(G45="勤務",IF(J45&gt;$Q$6,$Q$6,J45),0)</f>
        <v>0.3333333333333333</v>
      </c>
      <c r="L45" s="127">
        <f t="shared" si="3"/>
        <v>0.06250000000000006</v>
      </c>
      <c r="M45" s="126">
        <f>IF(F45&gt;$S$6,F45-$S$6,0)</f>
        <v>0</v>
      </c>
      <c r="N45" s="128">
        <f t="shared" si="4"/>
        <v>0</v>
      </c>
      <c r="O45" s="74"/>
      <c r="P45" s="75"/>
      <c r="Q45" s="226"/>
      <c r="R45" s="226"/>
      <c r="S45" s="226"/>
      <c r="T45" s="226"/>
      <c r="U45" s="227"/>
      <c r="V45" s="32"/>
    </row>
    <row r="46" spans="1:22" ht="39" customHeight="1" thickBot="1">
      <c r="A46" s="9">
        <f t="shared" si="5"/>
        <v>44408</v>
      </c>
      <c r="B46" s="2">
        <v>31</v>
      </c>
      <c r="C46" s="45">
        <f t="shared" si="0"/>
        <v>31</v>
      </c>
      <c r="D46" s="46" t="str">
        <f t="shared" si="1"/>
        <v>土</v>
      </c>
      <c r="E46" s="69"/>
      <c r="F46" s="70"/>
      <c r="G46" s="71" t="s">
        <v>25</v>
      </c>
      <c r="H46" s="129">
        <f>F46-E46</f>
        <v>0</v>
      </c>
      <c r="I46" s="130" t="str">
        <f>IF(H46&gt;=$R$8,$R$6,"0:00")</f>
        <v>0:00</v>
      </c>
      <c r="J46" s="120">
        <f t="shared" si="6"/>
      </c>
      <c r="K46" s="131">
        <f>IF(G46="勤務",IF(J46&gt;$Q$6,$Q$6,J46),0)</f>
        <v>0</v>
      </c>
      <c r="L46" s="127">
        <f t="shared" si="3"/>
        <v>0</v>
      </c>
      <c r="M46" s="126">
        <f>IF(F46&gt;$S$6,F46-$S$6,0)</f>
        <v>0</v>
      </c>
      <c r="N46" s="128">
        <f t="shared" si="4"/>
        <v>0</v>
      </c>
      <c r="O46" s="76"/>
      <c r="P46" s="77"/>
      <c r="Q46" s="247"/>
      <c r="R46" s="247"/>
      <c r="S46" s="247"/>
      <c r="T46" s="247"/>
      <c r="U46" s="248"/>
      <c r="V46" s="32"/>
    </row>
    <row r="47" spans="1:21" ht="30" customHeight="1" thickBot="1" thickTop="1">
      <c r="A47" s="9"/>
      <c r="C47" s="10"/>
      <c r="D47" s="11"/>
      <c r="E47" s="132"/>
      <c r="F47" s="132"/>
      <c r="G47" s="133"/>
      <c r="H47" s="134">
        <f>SUM(H16:H46)</f>
        <v>9.572916666666666</v>
      </c>
      <c r="I47" s="134">
        <f>SUM(I16:I46)</f>
        <v>0.8749999999999997</v>
      </c>
      <c r="J47" s="135">
        <f aca="true" t="shared" si="7" ref="J47:P47">SUM(J16:J46)</f>
        <v>8.166666666666668</v>
      </c>
      <c r="K47" s="135">
        <f>SUM(K16:K46)</f>
        <v>5.583333333333333</v>
      </c>
      <c r="L47" s="135">
        <f>SUM(L16:L46)</f>
        <v>1.895833333333333</v>
      </c>
      <c r="M47" s="135">
        <f t="shared" si="7"/>
        <v>0.44791666666666685</v>
      </c>
      <c r="N47" s="136">
        <f t="shared" si="7"/>
        <v>0.6875</v>
      </c>
      <c r="O47" s="136">
        <f t="shared" si="7"/>
        <v>0.10416666666666667</v>
      </c>
      <c r="P47" s="136">
        <f t="shared" si="7"/>
        <v>0.041666666666666664</v>
      </c>
      <c r="Q47" s="244"/>
      <c r="R47" s="245"/>
      <c r="S47" s="245"/>
      <c r="T47" s="245"/>
      <c r="U47" s="246"/>
    </row>
    <row r="48" spans="1:21" ht="15" thickTop="1">
      <c r="A48" s="9"/>
      <c r="C48" s="12"/>
      <c r="D48" s="13"/>
      <c r="E48" s="137"/>
      <c r="F48" s="137"/>
      <c r="G48" s="138"/>
      <c r="H48" s="139"/>
      <c r="I48" s="139"/>
      <c r="J48" s="140">
        <f>IF(H48=0,"",IF(G48="休日","",IF(G48="有休","",IF(G48="欠勤","",IF(G48="特休","",(H48-I48-P48-O48))))))</f>
      </c>
      <c r="K48" s="141">
        <f>K47*24</f>
        <v>134</v>
      </c>
      <c r="L48" s="142">
        <f>L47*24</f>
        <v>45.49999999999999</v>
      </c>
      <c r="M48" s="142">
        <f>M47*24</f>
        <v>10.750000000000004</v>
      </c>
      <c r="N48" s="142">
        <f>N47*24</f>
        <v>16.5</v>
      </c>
      <c r="O48" s="142">
        <f>P47*24</f>
        <v>1</v>
      </c>
      <c r="P48" s="143"/>
      <c r="Q48" s="144"/>
      <c r="R48" s="144"/>
      <c r="S48" s="144"/>
      <c r="T48" s="144"/>
      <c r="U48" s="92"/>
    </row>
    <row r="49" spans="3:21" ht="14.25" hidden="1">
      <c r="C49" s="92"/>
      <c r="D49" s="92"/>
      <c r="E49" s="92"/>
      <c r="F49" s="92"/>
      <c r="G49" s="93"/>
      <c r="H49" s="94"/>
      <c r="I49" s="94"/>
      <c r="J49" s="140">
        <f>IF(H49=0,"",IF(G49="休日","",IF(G49="有休","",IF(G49="欠勤","",IF(G49="特休","",(H49-I49-P49-O49))))))</f>
      </c>
      <c r="K49" s="145"/>
      <c r="L49" s="92"/>
      <c r="M49" s="93"/>
      <c r="N49" s="95"/>
      <c r="O49" s="95"/>
      <c r="P49" s="95"/>
      <c r="Q49" s="92"/>
      <c r="R49" s="92"/>
      <c r="S49" s="92"/>
      <c r="T49" s="92"/>
      <c r="U49" s="92"/>
    </row>
    <row r="50" spans="1:151" s="16" customFormat="1" ht="27" customHeight="1">
      <c r="A50" s="14"/>
      <c r="B50" s="15"/>
      <c r="C50" s="146" t="s">
        <v>9</v>
      </c>
      <c r="D50" s="146" t="s">
        <v>29</v>
      </c>
      <c r="E50" s="146" t="s">
        <v>30</v>
      </c>
      <c r="F50" s="146" t="s">
        <v>12</v>
      </c>
      <c r="G50" s="147"/>
      <c r="H50" s="146" t="s">
        <v>47</v>
      </c>
      <c r="I50" s="148"/>
      <c r="J50" s="146" t="s">
        <v>48</v>
      </c>
      <c r="K50" s="146" t="s">
        <v>10</v>
      </c>
      <c r="L50" s="146" t="s">
        <v>16</v>
      </c>
      <c r="M50" s="146" t="s">
        <v>49</v>
      </c>
      <c r="N50" s="146" t="s">
        <v>14</v>
      </c>
      <c r="O50" s="149"/>
      <c r="P50" s="150"/>
      <c r="Q50" s="151"/>
      <c r="R50" s="151"/>
      <c r="S50" s="151"/>
      <c r="T50" s="151"/>
      <c r="U50" s="14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9" customFormat="1" ht="21" customHeight="1">
      <c r="A51" s="17"/>
      <c r="B51" s="18"/>
      <c r="C51" s="152">
        <f>VLOOKUP(C7,$C$61:$D$72,2,0)</f>
        <v>31</v>
      </c>
      <c r="D51" s="152">
        <f>COUNTIF($G16:G$46,"欠勤")</f>
        <v>2</v>
      </c>
      <c r="E51" s="152">
        <f>COUNTIF($G16:H$46,"特休")</f>
        <v>0</v>
      </c>
      <c r="F51" s="152">
        <f>COUNTIF($G16:J$46,"休日")</f>
        <v>8</v>
      </c>
      <c r="G51" s="153"/>
      <c r="H51" s="152">
        <f>COUNTIF($G16:G$46,"勤務")+COUNTIF($G16:G$46,"欠勤")+COUNTIF($G16:G$46,"有休")+COUNTIF($G16:G$46,"特休")</f>
        <v>20</v>
      </c>
      <c r="I51" s="154"/>
      <c r="J51" s="155">
        <f>J47</f>
        <v>8.166666666666668</v>
      </c>
      <c r="K51" s="155">
        <f>(C53+D51+E51+E53)*Q6</f>
        <v>6.666666666666666</v>
      </c>
      <c r="L51" s="155">
        <f>L47</f>
        <v>1.895833333333333</v>
      </c>
      <c r="M51" s="155">
        <f>M47</f>
        <v>0.44791666666666685</v>
      </c>
      <c r="N51" s="155">
        <f>N47</f>
        <v>0.6875</v>
      </c>
      <c r="O51" s="156"/>
      <c r="P51" s="157"/>
      <c r="Q51" s="158"/>
      <c r="R51" s="158"/>
      <c r="S51" s="158"/>
      <c r="T51" s="158"/>
      <c r="U51" s="153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16" customFormat="1" ht="21" customHeight="1">
      <c r="A52" s="14"/>
      <c r="B52" s="15"/>
      <c r="C52" s="146" t="s">
        <v>28</v>
      </c>
      <c r="D52" s="146" t="s">
        <v>11</v>
      </c>
      <c r="E52" s="146" t="s">
        <v>13</v>
      </c>
      <c r="F52" s="146" t="s">
        <v>39</v>
      </c>
      <c r="G52" s="159"/>
      <c r="H52" s="160"/>
      <c r="I52" s="161"/>
      <c r="J52" s="162">
        <f>IF(H52=0,"",IF(G52="休日","",IF(G52="有休","",IF(G52="欠勤","",IF(G52="特休","",(H52-I52-P52-O52))))))</f>
      </c>
      <c r="K52" s="146" t="s">
        <v>31</v>
      </c>
      <c r="L52" s="163"/>
      <c r="M52" s="164"/>
      <c r="N52" s="165"/>
      <c r="O52" s="149"/>
      <c r="P52" s="150"/>
      <c r="Q52" s="151"/>
      <c r="R52" s="151"/>
      <c r="S52" s="150"/>
      <c r="T52" s="150"/>
      <c r="U52" s="147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:151" s="19" customFormat="1" ht="21" customHeight="1">
      <c r="A53" s="17"/>
      <c r="B53" s="18"/>
      <c r="C53" s="152">
        <f>COUNTIF(G16:$G$46,"勤務")</f>
        <v>17</v>
      </c>
      <c r="D53" s="152">
        <f>COUNTIF($G16:J$46,"休出")</f>
        <v>3</v>
      </c>
      <c r="E53" s="152">
        <f>COUNTIF($G16:L$46,"有休")</f>
        <v>1</v>
      </c>
      <c r="F53" s="155" t="str">
        <f>IF((C53+D51+D53+E51+F51+E53)=C51,"OK","Check")</f>
        <v>OK</v>
      </c>
      <c r="G53" s="153"/>
      <c r="H53" s="154"/>
      <c r="I53" s="154"/>
      <c r="J53" s="162">
        <f>IF(H53=0,"",IF(G53="休日","",IF(G53="有休","",IF(G53="欠勤","",IF(G53="特休","",(H53-I53-P53-O53))))))</f>
      </c>
      <c r="K53" s="155">
        <f>K47</f>
        <v>5.583333333333333</v>
      </c>
      <c r="L53" s="166"/>
      <c r="M53" s="167"/>
      <c r="N53" s="168"/>
      <c r="O53" s="156"/>
      <c r="P53" s="157"/>
      <c r="Q53" s="169"/>
      <c r="R53" s="169"/>
      <c r="S53" s="157"/>
      <c r="T53" s="157"/>
      <c r="U53" s="153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3:20" ht="14.25" hidden="1">
      <c r="C54" s="58"/>
      <c r="D54" s="56"/>
      <c r="E54" s="56"/>
      <c r="F54" s="57"/>
      <c r="J54" s="20"/>
      <c r="P54" s="37"/>
      <c r="Q54" s="20"/>
      <c r="R54" s="20"/>
      <c r="S54" s="20"/>
      <c r="T54" s="20"/>
    </row>
    <row r="55" spans="3:16" ht="26.25" customHeight="1" hidden="1">
      <c r="C55" s="59"/>
      <c r="D55" s="56"/>
      <c r="E55" s="56"/>
      <c r="F55" s="57"/>
      <c r="P55" s="20"/>
    </row>
    <row r="56" ht="14.25" hidden="1">
      <c r="P56" s="20"/>
    </row>
    <row r="57" ht="14.25" hidden="1"/>
    <row r="60" spans="2:13" s="33" customFormat="1" ht="14.25">
      <c r="B60" s="34"/>
      <c r="G60" s="35"/>
      <c r="H60" s="36"/>
      <c r="I60" s="36"/>
      <c r="M60" s="35"/>
    </row>
    <row r="61" spans="2:13" s="33" customFormat="1" ht="14.25">
      <c r="B61" s="34"/>
      <c r="C61" s="33">
        <v>1</v>
      </c>
      <c r="D61" s="33">
        <v>31</v>
      </c>
      <c r="G61" s="35"/>
      <c r="H61" s="36"/>
      <c r="I61" s="36"/>
      <c r="M61" s="35"/>
    </row>
    <row r="62" spans="2:13" s="33" customFormat="1" ht="14.25">
      <c r="B62" s="34"/>
      <c r="C62" s="33">
        <v>2</v>
      </c>
      <c r="D62" s="33">
        <v>28</v>
      </c>
      <c r="G62" s="35"/>
      <c r="H62" s="36"/>
      <c r="I62" s="36"/>
      <c r="M62" s="35"/>
    </row>
    <row r="63" spans="2:13" s="33" customFormat="1" ht="14.25">
      <c r="B63" s="34"/>
      <c r="C63" s="33">
        <v>3</v>
      </c>
      <c r="D63" s="33">
        <v>31</v>
      </c>
      <c r="G63" s="35"/>
      <c r="H63" s="36"/>
      <c r="I63" s="36"/>
      <c r="M63" s="35"/>
    </row>
    <row r="64" spans="2:13" s="33" customFormat="1" ht="14.25">
      <c r="B64" s="34"/>
      <c r="C64" s="33">
        <v>4</v>
      </c>
      <c r="D64" s="33">
        <v>30</v>
      </c>
      <c r="G64" s="35"/>
      <c r="H64" s="36"/>
      <c r="I64" s="36"/>
      <c r="M64" s="35"/>
    </row>
    <row r="65" spans="2:13" s="33" customFormat="1" ht="14.25">
      <c r="B65" s="34"/>
      <c r="C65" s="33">
        <v>5</v>
      </c>
      <c r="D65" s="33">
        <v>31</v>
      </c>
      <c r="G65" s="35"/>
      <c r="H65" s="36"/>
      <c r="I65" s="36"/>
      <c r="M65" s="35"/>
    </row>
    <row r="66" spans="2:13" s="33" customFormat="1" ht="14.25">
      <c r="B66" s="34"/>
      <c r="C66" s="33">
        <v>6</v>
      </c>
      <c r="D66" s="33">
        <v>30</v>
      </c>
      <c r="G66" s="35"/>
      <c r="H66" s="36"/>
      <c r="I66" s="36"/>
      <c r="M66" s="35"/>
    </row>
    <row r="67" spans="2:13" s="33" customFormat="1" ht="14.25">
      <c r="B67" s="34"/>
      <c r="C67" s="33">
        <v>7</v>
      </c>
      <c r="D67" s="33">
        <v>31</v>
      </c>
      <c r="G67" s="35"/>
      <c r="H67" s="36"/>
      <c r="I67" s="36"/>
      <c r="M67" s="35"/>
    </row>
    <row r="68" spans="2:13" s="33" customFormat="1" ht="14.25">
      <c r="B68" s="34"/>
      <c r="C68" s="33">
        <v>8</v>
      </c>
      <c r="D68" s="33">
        <v>31</v>
      </c>
      <c r="G68" s="35"/>
      <c r="H68" s="36"/>
      <c r="I68" s="36"/>
      <c r="M68" s="35"/>
    </row>
    <row r="69" spans="2:13" s="33" customFormat="1" ht="14.25">
      <c r="B69" s="34"/>
      <c r="C69" s="33">
        <v>9</v>
      </c>
      <c r="D69" s="33">
        <v>30</v>
      </c>
      <c r="G69" s="35"/>
      <c r="H69" s="36"/>
      <c r="I69" s="36"/>
      <c r="M69" s="35"/>
    </row>
    <row r="70" spans="2:13" s="33" customFormat="1" ht="14.25">
      <c r="B70" s="34"/>
      <c r="C70" s="33">
        <v>10</v>
      </c>
      <c r="D70" s="33">
        <v>31</v>
      </c>
      <c r="G70" s="35"/>
      <c r="H70" s="36"/>
      <c r="I70" s="36"/>
      <c r="M70" s="35"/>
    </row>
    <row r="71" spans="2:13" s="33" customFormat="1" ht="14.25">
      <c r="B71" s="34"/>
      <c r="C71" s="33">
        <v>11</v>
      </c>
      <c r="D71" s="33">
        <v>30</v>
      </c>
      <c r="G71" s="35"/>
      <c r="H71" s="36"/>
      <c r="I71" s="36"/>
      <c r="M71" s="35"/>
    </row>
    <row r="72" spans="2:13" s="33" customFormat="1" ht="14.25">
      <c r="B72" s="34"/>
      <c r="C72" s="33">
        <v>12</v>
      </c>
      <c r="D72" s="33">
        <v>31</v>
      </c>
      <c r="G72" s="35"/>
      <c r="H72" s="36"/>
      <c r="I72" s="36"/>
      <c r="M72" s="35"/>
    </row>
    <row r="73" spans="2:13" s="33" customFormat="1" ht="14.25">
      <c r="B73" s="34"/>
      <c r="D73" s="33">
        <f>SUM(D61:D72)</f>
        <v>365</v>
      </c>
      <c r="G73" s="35"/>
      <c r="H73" s="36"/>
      <c r="I73" s="36"/>
      <c r="M73" s="35"/>
    </row>
    <row r="74" spans="2:13" s="33" customFormat="1" ht="14.25">
      <c r="B74" s="34"/>
      <c r="G74" s="35"/>
      <c r="H74" s="36"/>
      <c r="I74" s="36"/>
      <c r="M74" s="35"/>
    </row>
    <row r="75" spans="2:13" s="33" customFormat="1" ht="14.25">
      <c r="B75" s="34"/>
      <c r="G75" s="35"/>
      <c r="H75" s="36"/>
      <c r="I75" s="36"/>
      <c r="M75" s="35"/>
    </row>
    <row r="76" spans="2:13" s="33" customFormat="1" ht="14.25">
      <c r="B76" s="34"/>
      <c r="G76" s="35"/>
      <c r="H76" s="36"/>
      <c r="I76" s="36"/>
      <c r="M76" s="35"/>
    </row>
    <row r="77" spans="2:13" s="33" customFormat="1" ht="14.25">
      <c r="B77" s="34"/>
      <c r="G77" s="35"/>
      <c r="H77" s="36"/>
      <c r="I77" s="36"/>
      <c r="M77" s="35"/>
    </row>
    <row r="78" spans="2:13" s="33" customFormat="1" ht="14.25">
      <c r="B78" s="34"/>
      <c r="G78" s="35"/>
      <c r="H78" s="36"/>
      <c r="I78" s="36"/>
      <c r="M78" s="35"/>
    </row>
    <row r="79" spans="2:13" s="33" customFormat="1" ht="14.25">
      <c r="B79" s="34"/>
      <c r="G79" s="35"/>
      <c r="H79" s="36"/>
      <c r="I79" s="36"/>
      <c r="M79" s="35"/>
    </row>
    <row r="80" spans="2:13" s="33" customFormat="1" ht="14.25">
      <c r="B80" s="34"/>
      <c r="G80" s="35"/>
      <c r="H80" s="36"/>
      <c r="I80" s="36"/>
      <c r="M80" s="35"/>
    </row>
    <row r="81" spans="2:13" s="33" customFormat="1" ht="14.25">
      <c r="B81" s="34"/>
      <c r="G81" s="35"/>
      <c r="H81" s="36"/>
      <c r="I81" s="36"/>
      <c r="M81" s="35"/>
    </row>
    <row r="82" spans="2:13" s="33" customFormat="1" ht="14.25">
      <c r="B82" s="34"/>
      <c r="G82" s="35"/>
      <c r="H82" s="36"/>
      <c r="I82" s="36"/>
      <c r="M82" s="35"/>
    </row>
    <row r="83" spans="2:13" s="33" customFormat="1" ht="14.25">
      <c r="B83" s="34"/>
      <c r="G83" s="35"/>
      <c r="H83" s="36"/>
      <c r="I83" s="36"/>
      <c r="M83" s="35"/>
    </row>
    <row r="84" spans="2:13" s="33" customFormat="1" ht="14.25">
      <c r="B84" s="34"/>
      <c r="G84" s="35"/>
      <c r="H84" s="36"/>
      <c r="I84" s="36"/>
      <c r="M84" s="35"/>
    </row>
    <row r="85" spans="2:13" s="33" customFormat="1" ht="14.25">
      <c r="B85" s="34"/>
      <c r="G85" s="35"/>
      <c r="H85" s="36"/>
      <c r="I85" s="36"/>
      <c r="M85" s="35"/>
    </row>
    <row r="86" spans="2:13" s="33" customFormat="1" ht="14.25">
      <c r="B86" s="34"/>
      <c r="G86" s="35"/>
      <c r="H86" s="36"/>
      <c r="I86" s="36"/>
      <c r="M86" s="35"/>
    </row>
    <row r="87" spans="2:13" s="33" customFormat="1" ht="14.25">
      <c r="B87" s="34"/>
      <c r="G87" s="35"/>
      <c r="H87" s="36"/>
      <c r="I87" s="36"/>
      <c r="M87" s="35"/>
    </row>
    <row r="88" spans="2:13" s="33" customFormat="1" ht="14.25">
      <c r="B88" s="34"/>
      <c r="G88" s="35"/>
      <c r="H88" s="36"/>
      <c r="I88" s="36"/>
      <c r="M88" s="35"/>
    </row>
    <row r="89" spans="2:13" s="33" customFormat="1" ht="14.25">
      <c r="B89" s="34"/>
      <c r="G89" s="35"/>
      <c r="H89" s="36"/>
      <c r="I89" s="36"/>
      <c r="M89" s="35"/>
    </row>
    <row r="90" spans="2:13" s="33" customFormat="1" ht="14.25">
      <c r="B90" s="34"/>
      <c r="G90" s="35"/>
      <c r="H90" s="36"/>
      <c r="I90" s="36"/>
      <c r="M90" s="35"/>
    </row>
    <row r="91" spans="2:13" s="33" customFormat="1" ht="14.25">
      <c r="B91" s="34"/>
      <c r="G91" s="35"/>
      <c r="H91" s="36"/>
      <c r="I91" s="36"/>
      <c r="M91" s="35"/>
    </row>
    <row r="92" spans="2:13" s="33" customFormat="1" ht="14.25">
      <c r="B92" s="34"/>
      <c r="G92" s="35"/>
      <c r="H92" s="36"/>
      <c r="I92" s="36"/>
      <c r="M92" s="35"/>
    </row>
    <row r="93" spans="2:13" s="33" customFormat="1" ht="14.25">
      <c r="B93" s="34"/>
      <c r="G93" s="35"/>
      <c r="H93" s="36"/>
      <c r="I93" s="36"/>
      <c r="M93" s="35"/>
    </row>
    <row r="94" spans="2:13" s="33" customFormat="1" ht="14.25">
      <c r="B94" s="34"/>
      <c r="G94" s="35"/>
      <c r="H94" s="36"/>
      <c r="I94" s="36"/>
      <c r="M94" s="35"/>
    </row>
    <row r="95" spans="2:13" s="33" customFormat="1" ht="14.25">
      <c r="B95" s="34"/>
      <c r="G95" s="35"/>
      <c r="H95" s="36"/>
      <c r="I95" s="36"/>
      <c r="M95" s="35"/>
    </row>
    <row r="96" spans="2:13" s="33" customFormat="1" ht="14.25">
      <c r="B96" s="34"/>
      <c r="G96" s="35"/>
      <c r="H96" s="36"/>
      <c r="I96" s="36"/>
      <c r="M96" s="35"/>
    </row>
    <row r="97" spans="2:13" s="33" customFormat="1" ht="14.25">
      <c r="B97" s="34"/>
      <c r="G97" s="35"/>
      <c r="H97" s="36"/>
      <c r="I97" s="36"/>
      <c r="M97" s="35"/>
    </row>
    <row r="98" spans="2:13" s="33" customFormat="1" ht="14.25">
      <c r="B98" s="34"/>
      <c r="G98" s="35"/>
      <c r="H98" s="36"/>
      <c r="I98" s="36"/>
      <c r="M98" s="35"/>
    </row>
    <row r="99" spans="2:13" s="33" customFormat="1" ht="14.25">
      <c r="B99" s="34"/>
      <c r="G99" s="35"/>
      <c r="H99" s="36"/>
      <c r="I99" s="36"/>
      <c r="M99" s="35"/>
    </row>
    <row r="100" spans="2:13" s="33" customFormat="1" ht="14.25">
      <c r="B100" s="34"/>
      <c r="G100" s="35"/>
      <c r="H100" s="36"/>
      <c r="I100" s="36"/>
      <c r="M100" s="35"/>
    </row>
    <row r="101" spans="2:13" s="33" customFormat="1" ht="14.25">
      <c r="B101" s="34"/>
      <c r="G101" s="35"/>
      <c r="H101" s="36"/>
      <c r="I101" s="36"/>
      <c r="M101" s="35"/>
    </row>
    <row r="102" spans="2:13" s="33" customFormat="1" ht="14.25">
      <c r="B102" s="34"/>
      <c r="G102" s="35"/>
      <c r="H102" s="36"/>
      <c r="I102" s="36"/>
      <c r="M102" s="35"/>
    </row>
    <row r="103" spans="2:13" s="33" customFormat="1" ht="14.25">
      <c r="B103" s="34"/>
      <c r="G103" s="35"/>
      <c r="H103" s="36"/>
      <c r="I103" s="36"/>
      <c r="M103" s="35"/>
    </row>
    <row r="104" spans="2:13" s="33" customFormat="1" ht="14.25">
      <c r="B104" s="34"/>
      <c r="G104" s="35"/>
      <c r="H104" s="36"/>
      <c r="I104" s="36"/>
      <c r="M104" s="35"/>
    </row>
    <row r="105" spans="2:13" s="33" customFormat="1" ht="14.25">
      <c r="B105" s="34"/>
      <c r="G105" s="35"/>
      <c r="H105" s="36"/>
      <c r="I105" s="36"/>
      <c r="M105" s="35"/>
    </row>
    <row r="106" spans="2:13" s="33" customFormat="1" ht="14.25">
      <c r="B106" s="34"/>
      <c r="G106" s="35"/>
      <c r="H106" s="36"/>
      <c r="I106" s="36"/>
      <c r="M106" s="35"/>
    </row>
    <row r="107" spans="2:13" s="33" customFormat="1" ht="14.25">
      <c r="B107" s="34"/>
      <c r="G107" s="35"/>
      <c r="H107" s="36"/>
      <c r="I107" s="36"/>
      <c r="M107" s="35"/>
    </row>
    <row r="108" spans="2:13" s="33" customFormat="1" ht="14.25">
      <c r="B108" s="34"/>
      <c r="G108" s="35"/>
      <c r="H108" s="36"/>
      <c r="I108" s="36"/>
      <c r="M108" s="35"/>
    </row>
    <row r="109" spans="2:13" s="33" customFormat="1" ht="14.25">
      <c r="B109" s="34"/>
      <c r="G109" s="35"/>
      <c r="H109" s="36"/>
      <c r="I109" s="36"/>
      <c r="M109" s="35"/>
    </row>
    <row r="110" spans="2:13" s="33" customFormat="1" ht="14.25">
      <c r="B110" s="34"/>
      <c r="G110" s="35"/>
      <c r="H110" s="36"/>
      <c r="I110" s="36"/>
      <c r="M110" s="35"/>
    </row>
    <row r="111" spans="2:13" s="33" customFormat="1" ht="14.25">
      <c r="B111" s="34"/>
      <c r="G111" s="35"/>
      <c r="H111" s="36"/>
      <c r="I111" s="36"/>
      <c r="M111" s="35"/>
    </row>
    <row r="112" spans="2:13" s="33" customFormat="1" ht="14.25">
      <c r="B112" s="34"/>
      <c r="G112" s="35"/>
      <c r="H112" s="36"/>
      <c r="I112" s="36"/>
      <c r="M112" s="35"/>
    </row>
    <row r="113" spans="2:13" s="33" customFormat="1" ht="14.25">
      <c r="B113" s="34"/>
      <c r="G113" s="35"/>
      <c r="H113" s="36"/>
      <c r="I113" s="36"/>
      <c r="M113" s="35"/>
    </row>
    <row r="114" spans="2:13" s="33" customFormat="1" ht="14.25">
      <c r="B114" s="34"/>
      <c r="G114" s="35"/>
      <c r="H114" s="36"/>
      <c r="I114" s="36"/>
      <c r="M114" s="35"/>
    </row>
    <row r="115" spans="2:13" s="33" customFormat="1" ht="14.25">
      <c r="B115" s="34"/>
      <c r="G115" s="35"/>
      <c r="H115" s="36"/>
      <c r="I115" s="36"/>
      <c r="M115" s="35"/>
    </row>
    <row r="116" spans="2:13" s="33" customFormat="1" ht="14.25">
      <c r="B116" s="34"/>
      <c r="G116" s="35"/>
      <c r="H116" s="36"/>
      <c r="I116" s="36"/>
      <c r="M116" s="35"/>
    </row>
    <row r="117" spans="2:13" s="33" customFormat="1" ht="14.25">
      <c r="B117" s="34"/>
      <c r="G117" s="35"/>
      <c r="H117" s="36"/>
      <c r="I117" s="36"/>
      <c r="M117" s="35"/>
    </row>
    <row r="118" spans="2:13" s="33" customFormat="1" ht="14.25">
      <c r="B118" s="34"/>
      <c r="G118" s="35"/>
      <c r="H118" s="36"/>
      <c r="I118" s="36"/>
      <c r="M118" s="35"/>
    </row>
    <row r="119" spans="2:13" s="33" customFormat="1" ht="14.25">
      <c r="B119" s="34"/>
      <c r="G119" s="35"/>
      <c r="H119" s="36"/>
      <c r="I119" s="36"/>
      <c r="M119" s="35"/>
    </row>
    <row r="120" spans="2:13" s="33" customFormat="1" ht="14.25">
      <c r="B120" s="34"/>
      <c r="G120" s="35"/>
      <c r="H120" s="36"/>
      <c r="I120" s="36"/>
      <c r="M120" s="35"/>
    </row>
    <row r="121" spans="2:13" s="33" customFormat="1" ht="14.25">
      <c r="B121" s="34"/>
      <c r="G121" s="35"/>
      <c r="H121" s="36"/>
      <c r="I121" s="36"/>
      <c r="M121" s="35"/>
    </row>
    <row r="122" spans="2:13" s="33" customFormat="1" ht="14.25">
      <c r="B122" s="34"/>
      <c r="G122" s="35"/>
      <c r="H122" s="36"/>
      <c r="I122" s="36"/>
      <c r="M122" s="35"/>
    </row>
    <row r="123" spans="2:13" s="33" customFormat="1" ht="14.25">
      <c r="B123" s="34"/>
      <c r="G123" s="35"/>
      <c r="H123" s="36"/>
      <c r="I123" s="36"/>
      <c r="M123" s="35"/>
    </row>
    <row r="124" spans="2:13" s="33" customFormat="1" ht="14.25">
      <c r="B124" s="34"/>
      <c r="G124" s="35"/>
      <c r="H124" s="36"/>
      <c r="I124" s="36"/>
      <c r="M124" s="35"/>
    </row>
    <row r="125" spans="2:13" s="33" customFormat="1" ht="14.25">
      <c r="B125" s="34"/>
      <c r="G125" s="35"/>
      <c r="H125" s="36"/>
      <c r="I125" s="36"/>
      <c r="M125" s="35"/>
    </row>
    <row r="126" spans="2:13" s="33" customFormat="1" ht="14.25">
      <c r="B126" s="34"/>
      <c r="G126" s="35"/>
      <c r="H126" s="36"/>
      <c r="I126" s="36"/>
      <c r="M126" s="35"/>
    </row>
    <row r="127" spans="2:13" s="33" customFormat="1" ht="14.25">
      <c r="B127" s="34"/>
      <c r="G127" s="35"/>
      <c r="H127" s="36"/>
      <c r="I127" s="36"/>
      <c r="M127" s="35"/>
    </row>
    <row r="128" spans="2:13" s="33" customFormat="1" ht="14.25">
      <c r="B128" s="34"/>
      <c r="G128" s="35"/>
      <c r="H128" s="36"/>
      <c r="I128" s="36"/>
      <c r="M128" s="35"/>
    </row>
    <row r="129" spans="2:13" s="33" customFormat="1" ht="14.25">
      <c r="B129" s="34"/>
      <c r="G129" s="35"/>
      <c r="H129" s="36"/>
      <c r="I129" s="36"/>
      <c r="M129" s="35"/>
    </row>
    <row r="130" spans="2:13" s="33" customFormat="1" ht="14.25">
      <c r="B130" s="34"/>
      <c r="G130" s="35"/>
      <c r="H130" s="36"/>
      <c r="I130" s="36"/>
      <c r="M130" s="35"/>
    </row>
    <row r="131" spans="2:13" s="33" customFormat="1" ht="14.25">
      <c r="B131" s="34"/>
      <c r="G131" s="35"/>
      <c r="H131" s="36"/>
      <c r="I131" s="36"/>
      <c r="M131" s="35"/>
    </row>
    <row r="132" spans="2:13" s="33" customFormat="1" ht="14.25">
      <c r="B132" s="34"/>
      <c r="G132" s="35"/>
      <c r="H132" s="36"/>
      <c r="I132" s="36"/>
      <c r="M132" s="35"/>
    </row>
    <row r="133" spans="2:13" s="33" customFormat="1" ht="14.25">
      <c r="B133" s="34"/>
      <c r="G133" s="35"/>
      <c r="H133" s="36"/>
      <c r="I133" s="36"/>
      <c r="M133" s="35"/>
    </row>
    <row r="134" spans="2:13" s="33" customFormat="1" ht="14.25">
      <c r="B134" s="34"/>
      <c r="G134" s="35"/>
      <c r="H134" s="36"/>
      <c r="I134" s="36"/>
      <c r="M134" s="35"/>
    </row>
    <row r="135" spans="2:13" s="33" customFormat="1" ht="14.25">
      <c r="B135" s="34"/>
      <c r="G135" s="35"/>
      <c r="H135" s="36"/>
      <c r="I135" s="36"/>
      <c r="M135" s="35"/>
    </row>
    <row r="136" spans="2:13" s="33" customFormat="1" ht="14.25">
      <c r="B136" s="34"/>
      <c r="G136" s="35"/>
      <c r="H136" s="36"/>
      <c r="I136" s="36"/>
      <c r="M136" s="35"/>
    </row>
    <row r="137" spans="2:13" s="33" customFormat="1" ht="14.25">
      <c r="B137" s="34"/>
      <c r="G137" s="35"/>
      <c r="H137" s="36"/>
      <c r="I137" s="36"/>
      <c r="M137" s="35"/>
    </row>
    <row r="138" spans="2:13" s="33" customFormat="1" ht="14.25">
      <c r="B138" s="34"/>
      <c r="G138" s="35"/>
      <c r="H138" s="36"/>
      <c r="I138" s="36"/>
      <c r="M138" s="35"/>
    </row>
    <row r="139" spans="2:13" s="33" customFormat="1" ht="14.25">
      <c r="B139" s="34"/>
      <c r="G139" s="35"/>
      <c r="H139" s="36"/>
      <c r="I139" s="36"/>
      <c r="M139" s="35"/>
    </row>
    <row r="140" spans="2:13" s="33" customFormat="1" ht="14.25">
      <c r="B140" s="34"/>
      <c r="G140" s="35"/>
      <c r="H140" s="36"/>
      <c r="I140" s="36"/>
      <c r="M140" s="35"/>
    </row>
    <row r="141" spans="2:13" s="33" customFormat="1" ht="14.25">
      <c r="B141" s="34"/>
      <c r="G141" s="35"/>
      <c r="H141" s="36"/>
      <c r="I141" s="36"/>
      <c r="M141" s="35"/>
    </row>
    <row r="142" spans="2:13" s="33" customFormat="1" ht="14.25">
      <c r="B142" s="34"/>
      <c r="G142" s="35"/>
      <c r="H142" s="36"/>
      <c r="I142" s="36"/>
      <c r="M142" s="35"/>
    </row>
    <row r="143" spans="2:13" s="33" customFormat="1" ht="14.25">
      <c r="B143" s="34"/>
      <c r="G143" s="35"/>
      <c r="H143" s="36"/>
      <c r="I143" s="36"/>
      <c r="M143" s="35"/>
    </row>
    <row r="144" spans="2:13" s="33" customFormat="1" ht="14.25">
      <c r="B144" s="34"/>
      <c r="G144" s="35"/>
      <c r="H144" s="36"/>
      <c r="I144" s="36"/>
      <c r="M144" s="35"/>
    </row>
    <row r="145" spans="2:13" s="33" customFormat="1" ht="14.25">
      <c r="B145" s="34"/>
      <c r="G145" s="35"/>
      <c r="H145" s="36"/>
      <c r="I145" s="36"/>
      <c r="M145" s="35"/>
    </row>
    <row r="146" spans="2:13" s="33" customFormat="1" ht="14.25">
      <c r="B146" s="34"/>
      <c r="G146" s="35"/>
      <c r="H146" s="36"/>
      <c r="I146" s="36"/>
      <c r="M146" s="35"/>
    </row>
    <row r="147" spans="2:13" s="33" customFormat="1" ht="14.25">
      <c r="B147" s="34"/>
      <c r="G147" s="35"/>
      <c r="H147" s="36"/>
      <c r="I147" s="36"/>
      <c r="M147" s="35"/>
    </row>
    <row r="148" spans="2:13" s="33" customFormat="1" ht="14.25">
      <c r="B148" s="34"/>
      <c r="G148" s="35"/>
      <c r="H148" s="36"/>
      <c r="I148" s="36"/>
      <c r="M148" s="35"/>
    </row>
    <row r="149" spans="2:13" s="33" customFormat="1" ht="14.25">
      <c r="B149" s="34"/>
      <c r="G149" s="35"/>
      <c r="H149" s="36"/>
      <c r="I149" s="36"/>
      <c r="M149" s="35"/>
    </row>
    <row r="150" spans="2:13" s="33" customFormat="1" ht="14.25">
      <c r="B150" s="34"/>
      <c r="G150" s="35"/>
      <c r="H150" s="36"/>
      <c r="I150" s="36"/>
      <c r="M150" s="35"/>
    </row>
    <row r="151" spans="2:13" s="33" customFormat="1" ht="14.25">
      <c r="B151" s="34"/>
      <c r="G151" s="35"/>
      <c r="H151" s="36"/>
      <c r="I151" s="36"/>
      <c r="M151" s="35"/>
    </row>
    <row r="152" spans="2:13" s="33" customFormat="1" ht="14.25">
      <c r="B152" s="34"/>
      <c r="G152" s="35"/>
      <c r="H152" s="36"/>
      <c r="I152" s="36"/>
      <c r="M152" s="35"/>
    </row>
    <row r="153" spans="2:13" s="33" customFormat="1" ht="14.25">
      <c r="B153" s="34"/>
      <c r="G153" s="35"/>
      <c r="H153" s="36"/>
      <c r="I153" s="36"/>
      <c r="M153" s="35"/>
    </row>
    <row r="154" spans="2:13" s="33" customFormat="1" ht="14.25">
      <c r="B154" s="34"/>
      <c r="G154" s="35"/>
      <c r="H154" s="36"/>
      <c r="I154" s="36"/>
      <c r="M154" s="35"/>
    </row>
    <row r="155" spans="2:13" s="33" customFormat="1" ht="14.25">
      <c r="B155" s="34"/>
      <c r="G155" s="35"/>
      <c r="H155" s="36"/>
      <c r="I155" s="36"/>
      <c r="M155" s="35"/>
    </row>
    <row r="156" spans="2:13" s="33" customFormat="1" ht="14.25">
      <c r="B156" s="34"/>
      <c r="G156" s="35"/>
      <c r="H156" s="36"/>
      <c r="I156" s="36"/>
      <c r="M156" s="35"/>
    </row>
    <row r="157" spans="2:13" s="33" customFormat="1" ht="14.25">
      <c r="B157" s="34"/>
      <c r="G157" s="35"/>
      <c r="H157" s="36"/>
      <c r="I157" s="36"/>
      <c r="M157" s="35"/>
    </row>
    <row r="158" spans="2:13" s="33" customFormat="1" ht="14.25">
      <c r="B158" s="34"/>
      <c r="G158" s="35"/>
      <c r="H158" s="36"/>
      <c r="I158" s="36"/>
      <c r="M158" s="35"/>
    </row>
    <row r="159" spans="2:13" s="33" customFormat="1" ht="14.25">
      <c r="B159" s="34"/>
      <c r="G159" s="35"/>
      <c r="H159" s="36"/>
      <c r="I159" s="36"/>
      <c r="M159" s="35"/>
    </row>
    <row r="160" spans="2:13" s="33" customFormat="1" ht="14.25">
      <c r="B160" s="34"/>
      <c r="G160" s="35"/>
      <c r="H160" s="36"/>
      <c r="I160" s="36"/>
      <c r="M160" s="35"/>
    </row>
    <row r="161" spans="2:13" s="33" customFormat="1" ht="14.25">
      <c r="B161" s="34"/>
      <c r="G161" s="35"/>
      <c r="H161" s="36"/>
      <c r="I161" s="36"/>
      <c r="M161" s="35"/>
    </row>
    <row r="162" spans="2:13" s="33" customFormat="1" ht="14.25">
      <c r="B162" s="34"/>
      <c r="G162" s="35"/>
      <c r="H162" s="36"/>
      <c r="I162" s="36"/>
      <c r="M162" s="35"/>
    </row>
    <row r="163" spans="2:13" s="33" customFormat="1" ht="14.25">
      <c r="B163" s="34"/>
      <c r="G163" s="35"/>
      <c r="H163" s="36"/>
      <c r="I163" s="36"/>
      <c r="M163" s="35"/>
    </row>
    <row r="164" spans="2:13" s="33" customFormat="1" ht="14.25">
      <c r="B164" s="34"/>
      <c r="G164" s="35"/>
      <c r="H164" s="36"/>
      <c r="I164" s="36"/>
      <c r="M164" s="35"/>
    </row>
    <row r="165" spans="2:13" s="33" customFormat="1" ht="14.25">
      <c r="B165" s="34"/>
      <c r="G165" s="35"/>
      <c r="H165" s="36"/>
      <c r="I165" s="36"/>
      <c r="M165" s="35"/>
    </row>
    <row r="166" spans="2:13" s="33" customFormat="1" ht="14.25">
      <c r="B166" s="34"/>
      <c r="G166" s="35"/>
      <c r="H166" s="36"/>
      <c r="I166" s="36"/>
      <c r="M166" s="35"/>
    </row>
    <row r="167" spans="2:13" s="33" customFormat="1" ht="14.25">
      <c r="B167" s="34"/>
      <c r="G167" s="35"/>
      <c r="H167" s="36"/>
      <c r="I167" s="36"/>
      <c r="M167" s="35"/>
    </row>
    <row r="168" spans="2:13" s="33" customFormat="1" ht="14.25">
      <c r="B168" s="34"/>
      <c r="G168" s="35"/>
      <c r="H168" s="36"/>
      <c r="I168" s="36"/>
      <c r="M168" s="35"/>
    </row>
    <row r="169" spans="2:13" s="33" customFormat="1" ht="14.25">
      <c r="B169" s="34"/>
      <c r="G169" s="35"/>
      <c r="H169" s="36"/>
      <c r="I169" s="36"/>
      <c r="M169" s="35"/>
    </row>
    <row r="170" spans="2:13" s="33" customFormat="1" ht="14.25">
      <c r="B170" s="34"/>
      <c r="G170" s="35"/>
      <c r="H170" s="36"/>
      <c r="I170" s="36"/>
      <c r="M170" s="35"/>
    </row>
    <row r="171" spans="2:13" s="33" customFormat="1" ht="14.25">
      <c r="B171" s="34"/>
      <c r="G171" s="35"/>
      <c r="H171" s="36"/>
      <c r="I171" s="36"/>
      <c r="M171" s="35"/>
    </row>
    <row r="172" spans="2:13" s="33" customFormat="1" ht="14.25">
      <c r="B172" s="34"/>
      <c r="G172" s="35"/>
      <c r="H172" s="36"/>
      <c r="I172" s="36"/>
      <c r="M172" s="35"/>
    </row>
    <row r="173" spans="2:13" s="33" customFormat="1" ht="14.25">
      <c r="B173" s="34"/>
      <c r="G173" s="35"/>
      <c r="H173" s="36"/>
      <c r="I173" s="36"/>
      <c r="M173" s="35"/>
    </row>
    <row r="174" spans="2:13" s="33" customFormat="1" ht="14.25">
      <c r="B174" s="34"/>
      <c r="G174" s="35"/>
      <c r="H174" s="36"/>
      <c r="I174" s="36"/>
      <c r="M174" s="35"/>
    </row>
    <row r="175" spans="2:13" s="33" customFormat="1" ht="14.25">
      <c r="B175" s="34"/>
      <c r="G175" s="35"/>
      <c r="H175" s="36"/>
      <c r="I175" s="36"/>
      <c r="M175" s="35"/>
    </row>
    <row r="176" spans="2:13" s="33" customFormat="1" ht="14.25">
      <c r="B176" s="34"/>
      <c r="G176" s="35"/>
      <c r="H176" s="36"/>
      <c r="I176" s="36"/>
      <c r="M176" s="35"/>
    </row>
    <row r="177" spans="2:13" s="33" customFormat="1" ht="14.25">
      <c r="B177" s="34"/>
      <c r="G177" s="35"/>
      <c r="H177" s="36"/>
      <c r="I177" s="36"/>
      <c r="M177" s="35"/>
    </row>
    <row r="178" spans="2:13" s="33" customFormat="1" ht="14.25">
      <c r="B178" s="34"/>
      <c r="G178" s="35"/>
      <c r="H178" s="36"/>
      <c r="I178" s="36"/>
      <c r="M178" s="35"/>
    </row>
    <row r="179" spans="2:13" s="33" customFormat="1" ht="14.25">
      <c r="B179" s="34"/>
      <c r="G179" s="35"/>
      <c r="H179" s="36"/>
      <c r="I179" s="36"/>
      <c r="M179" s="35"/>
    </row>
    <row r="180" spans="2:13" s="33" customFormat="1" ht="14.25">
      <c r="B180" s="34"/>
      <c r="G180" s="35"/>
      <c r="H180" s="36"/>
      <c r="I180" s="36"/>
      <c r="M180" s="35"/>
    </row>
    <row r="181" spans="2:13" s="33" customFormat="1" ht="14.25">
      <c r="B181" s="34"/>
      <c r="G181" s="35"/>
      <c r="H181" s="36"/>
      <c r="I181" s="36"/>
      <c r="M181" s="35"/>
    </row>
    <row r="182" spans="2:13" s="33" customFormat="1" ht="14.25">
      <c r="B182" s="34"/>
      <c r="G182" s="35"/>
      <c r="H182" s="36"/>
      <c r="I182" s="36"/>
      <c r="M182" s="35"/>
    </row>
    <row r="183" spans="2:13" s="33" customFormat="1" ht="14.25">
      <c r="B183" s="34"/>
      <c r="G183" s="35"/>
      <c r="H183" s="36"/>
      <c r="I183" s="36"/>
      <c r="M183" s="35"/>
    </row>
    <row r="184" spans="2:13" s="33" customFormat="1" ht="14.25">
      <c r="B184" s="34"/>
      <c r="G184" s="35"/>
      <c r="H184" s="36"/>
      <c r="I184" s="36"/>
      <c r="M184" s="35"/>
    </row>
    <row r="185" spans="2:13" s="33" customFormat="1" ht="14.25">
      <c r="B185" s="34"/>
      <c r="G185" s="35"/>
      <c r="H185" s="36"/>
      <c r="I185" s="36"/>
      <c r="M185" s="35"/>
    </row>
    <row r="186" spans="2:13" s="33" customFormat="1" ht="14.25">
      <c r="B186" s="34"/>
      <c r="G186" s="35"/>
      <c r="H186" s="36"/>
      <c r="I186" s="36"/>
      <c r="M186" s="35"/>
    </row>
    <row r="187" spans="2:13" s="33" customFormat="1" ht="14.25">
      <c r="B187" s="34"/>
      <c r="G187" s="35"/>
      <c r="H187" s="36"/>
      <c r="I187" s="36"/>
      <c r="M187" s="35"/>
    </row>
    <row r="188" spans="2:13" s="33" customFormat="1" ht="14.25">
      <c r="B188" s="34"/>
      <c r="G188" s="35"/>
      <c r="H188" s="36"/>
      <c r="I188" s="36"/>
      <c r="M188" s="35"/>
    </row>
    <row r="189" spans="2:13" s="33" customFormat="1" ht="14.25">
      <c r="B189" s="34"/>
      <c r="G189" s="35"/>
      <c r="H189" s="36"/>
      <c r="I189" s="36"/>
      <c r="M189" s="35"/>
    </row>
    <row r="190" spans="2:13" s="33" customFormat="1" ht="14.25">
      <c r="B190" s="34"/>
      <c r="G190" s="35"/>
      <c r="H190" s="36"/>
      <c r="I190" s="36"/>
      <c r="M190" s="35"/>
    </row>
    <row r="191" spans="2:13" s="33" customFormat="1" ht="14.25">
      <c r="B191" s="34"/>
      <c r="G191" s="35"/>
      <c r="H191" s="36"/>
      <c r="I191" s="36"/>
      <c r="M191" s="35"/>
    </row>
    <row r="192" spans="2:13" s="33" customFormat="1" ht="14.25">
      <c r="B192" s="34"/>
      <c r="G192" s="35"/>
      <c r="H192" s="36"/>
      <c r="I192" s="36"/>
      <c r="M192" s="35"/>
    </row>
    <row r="193" spans="2:13" s="33" customFormat="1" ht="14.25">
      <c r="B193" s="34"/>
      <c r="G193" s="35"/>
      <c r="H193" s="36"/>
      <c r="I193" s="36"/>
      <c r="M193" s="35"/>
    </row>
    <row r="194" spans="2:13" s="33" customFormat="1" ht="14.25">
      <c r="B194" s="34"/>
      <c r="G194" s="35"/>
      <c r="H194" s="36"/>
      <c r="I194" s="36"/>
      <c r="M194" s="35"/>
    </row>
    <row r="195" spans="2:13" s="33" customFormat="1" ht="14.25">
      <c r="B195" s="34"/>
      <c r="G195" s="35"/>
      <c r="H195" s="36"/>
      <c r="I195" s="36"/>
      <c r="M195" s="35"/>
    </row>
    <row r="196" spans="2:13" s="33" customFormat="1" ht="14.25">
      <c r="B196" s="34"/>
      <c r="G196" s="35"/>
      <c r="H196" s="36"/>
      <c r="I196" s="36"/>
      <c r="M196" s="35"/>
    </row>
    <row r="197" spans="2:13" s="33" customFormat="1" ht="14.25">
      <c r="B197" s="34"/>
      <c r="G197" s="35"/>
      <c r="H197" s="36"/>
      <c r="I197" s="36"/>
      <c r="M197" s="35"/>
    </row>
    <row r="198" spans="2:13" s="33" customFormat="1" ht="14.25">
      <c r="B198" s="34"/>
      <c r="G198" s="35"/>
      <c r="H198" s="36"/>
      <c r="I198" s="36"/>
      <c r="M198" s="35"/>
    </row>
    <row r="199" spans="2:13" s="33" customFormat="1" ht="14.25">
      <c r="B199" s="34"/>
      <c r="G199" s="35"/>
      <c r="H199" s="36"/>
      <c r="I199" s="36"/>
      <c r="M199" s="35"/>
    </row>
    <row r="200" spans="2:13" s="33" customFormat="1" ht="14.25">
      <c r="B200" s="34"/>
      <c r="G200" s="35"/>
      <c r="H200" s="36"/>
      <c r="I200" s="36"/>
      <c r="M200" s="35"/>
    </row>
    <row r="201" spans="2:13" s="33" customFormat="1" ht="14.25">
      <c r="B201" s="34"/>
      <c r="G201" s="35"/>
      <c r="H201" s="36"/>
      <c r="I201" s="36"/>
      <c r="M201" s="35"/>
    </row>
    <row r="202" spans="2:13" s="33" customFormat="1" ht="14.25">
      <c r="B202" s="34"/>
      <c r="G202" s="35"/>
      <c r="H202" s="36"/>
      <c r="I202" s="36"/>
      <c r="M202" s="35"/>
    </row>
    <row r="203" spans="2:13" s="33" customFormat="1" ht="14.25">
      <c r="B203" s="34"/>
      <c r="G203" s="35"/>
      <c r="H203" s="36"/>
      <c r="I203" s="36"/>
      <c r="M203" s="35"/>
    </row>
    <row r="204" spans="2:13" s="33" customFormat="1" ht="14.25">
      <c r="B204" s="34"/>
      <c r="G204" s="35"/>
      <c r="H204" s="36"/>
      <c r="I204" s="36"/>
      <c r="M204" s="35"/>
    </row>
    <row r="205" spans="2:13" s="33" customFormat="1" ht="14.25">
      <c r="B205" s="34"/>
      <c r="G205" s="35"/>
      <c r="H205" s="36"/>
      <c r="I205" s="36"/>
      <c r="M205" s="35"/>
    </row>
    <row r="206" spans="2:13" s="33" customFormat="1" ht="14.25">
      <c r="B206" s="34"/>
      <c r="G206" s="35"/>
      <c r="H206" s="36"/>
      <c r="I206" s="36"/>
      <c r="M206" s="35"/>
    </row>
    <row r="207" spans="2:13" s="33" customFormat="1" ht="14.25">
      <c r="B207" s="34"/>
      <c r="G207" s="35"/>
      <c r="H207" s="36"/>
      <c r="I207" s="36"/>
      <c r="M207" s="35"/>
    </row>
    <row r="208" spans="2:13" s="33" customFormat="1" ht="14.25">
      <c r="B208" s="34"/>
      <c r="G208" s="35"/>
      <c r="H208" s="36"/>
      <c r="I208" s="36"/>
      <c r="M208" s="35"/>
    </row>
    <row r="209" spans="2:13" s="33" customFormat="1" ht="14.25">
      <c r="B209" s="34"/>
      <c r="G209" s="35"/>
      <c r="H209" s="36"/>
      <c r="I209" s="36"/>
      <c r="M209" s="35"/>
    </row>
    <row r="210" spans="2:13" s="33" customFormat="1" ht="14.25">
      <c r="B210" s="34"/>
      <c r="G210" s="35"/>
      <c r="H210" s="36"/>
      <c r="I210" s="36"/>
      <c r="M210" s="35"/>
    </row>
    <row r="211" spans="2:13" s="33" customFormat="1" ht="14.25">
      <c r="B211" s="34"/>
      <c r="G211" s="35"/>
      <c r="H211" s="36"/>
      <c r="I211" s="36"/>
      <c r="M211" s="35"/>
    </row>
    <row r="212" spans="2:13" s="33" customFormat="1" ht="14.25">
      <c r="B212" s="34"/>
      <c r="G212" s="35"/>
      <c r="H212" s="36"/>
      <c r="I212" s="36"/>
      <c r="M212" s="35"/>
    </row>
    <row r="213" spans="2:13" s="33" customFormat="1" ht="14.25">
      <c r="B213" s="34"/>
      <c r="G213" s="35"/>
      <c r="H213" s="36"/>
      <c r="I213" s="36"/>
      <c r="M213" s="35"/>
    </row>
    <row r="214" spans="2:13" s="33" customFormat="1" ht="14.25">
      <c r="B214" s="34"/>
      <c r="G214" s="35"/>
      <c r="H214" s="36"/>
      <c r="I214" s="36"/>
      <c r="M214" s="35"/>
    </row>
    <row r="215" spans="2:13" s="33" customFormat="1" ht="14.25">
      <c r="B215" s="34"/>
      <c r="G215" s="35"/>
      <c r="H215" s="36"/>
      <c r="I215" s="36"/>
      <c r="M215" s="35"/>
    </row>
    <row r="216" spans="2:13" s="33" customFormat="1" ht="14.25">
      <c r="B216" s="34"/>
      <c r="G216" s="35"/>
      <c r="H216" s="36"/>
      <c r="I216" s="36"/>
      <c r="M216" s="35"/>
    </row>
    <row r="217" spans="2:13" s="33" customFormat="1" ht="14.25">
      <c r="B217" s="34"/>
      <c r="G217" s="35"/>
      <c r="H217" s="36"/>
      <c r="I217" s="36"/>
      <c r="M217" s="35"/>
    </row>
    <row r="218" spans="2:13" s="33" customFormat="1" ht="14.25">
      <c r="B218" s="34"/>
      <c r="G218" s="35"/>
      <c r="H218" s="36"/>
      <c r="I218" s="36"/>
      <c r="M218" s="35"/>
    </row>
    <row r="219" spans="2:13" s="33" customFormat="1" ht="14.25">
      <c r="B219" s="34"/>
      <c r="G219" s="35"/>
      <c r="H219" s="36"/>
      <c r="I219" s="36"/>
      <c r="M219" s="35"/>
    </row>
    <row r="220" spans="2:13" s="33" customFormat="1" ht="14.25">
      <c r="B220" s="34"/>
      <c r="G220" s="35"/>
      <c r="H220" s="36"/>
      <c r="I220" s="36"/>
      <c r="M220" s="35"/>
    </row>
    <row r="221" spans="2:13" s="33" customFormat="1" ht="14.25">
      <c r="B221" s="34"/>
      <c r="G221" s="35"/>
      <c r="H221" s="36"/>
      <c r="I221" s="36"/>
      <c r="M221" s="35"/>
    </row>
    <row r="222" spans="2:13" s="33" customFormat="1" ht="14.25">
      <c r="B222" s="34"/>
      <c r="G222" s="35"/>
      <c r="H222" s="36"/>
      <c r="I222" s="36"/>
      <c r="M222" s="35"/>
    </row>
    <row r="223" spans="2:13" s="33" customFormat="1" ht="14.25">
      <c r="B223" s="34"/>
      <c r="G223" s="35"/>
      <c r="H223" s="36"/>
      <c r="I223" s="36"/>
      <c r="M223" s="35"/>
    </row>
    <row r="224" spans="2:13" s="33" customFormat="1" ht="14.25">
      <c r="B224" s="34"/>
      <c r="G224" s="35"/>
      <c r="H224" s="36"/>
      <c r="I224" s="36"/>
      <c r="M224" s="35"/>
    </row>
    <row r="225" spans="2:13" s="33" customFormat="1" ht="14.25">
      <c r="B225" s="34"/>
      <c r="G225" s="35"/>
      <c r="H225" s="36"/>
      <c r="I225" s="36"/>
      <c r="M225" s="35"/>
    </row>
    <row r="226" spans="2:13" s="33" customFormat="1" ht="14.25">
      <c r="B226" s="34"/>
      <c r="G226" s="35"/>
      <c r="H226" s="36"/>
      <c r="I226" s="36"/>
      <c r="M226" s="35"/>
    </row>
    <row r="227" spans="2:13" s="33" customFormat="1" ht="14.25">
      <c r="B227" s="34"/>
      <c r="G227" s="35"/>
      <c r="H227" s="36"/>
      <c r="I227" s="36"/>
      <c r="M227" s="35"/>
    </row>
    <row r="228" spans="2:13" s="33" customFormat="1" ht="14.25">
      <c r="B228" s="34"/>
      <c r="G228" s="35"/>
      <c r="H228" s="36"/>
      <c r="I228" s="36"/>
      <c r="M228" s="35"/>
    </row>
    <row r="229" spans="2:13" s="33" customFormat="1" ht="14.25">
      <c r="B229" s="34"/>
      <c r="G229" s="35"/>
      <c r="H229" s="36"/>
      <c r="I229" s="36"/>
      <c r="M229" s="35"/>
    </row>
    <row r="230" spans="2:13" s="33" customFormat="1" ht="14.25">
      <c r="B230" s="34"/>
      <c r="G230" s="35"/>
      <c r="H230" s="36"/>
      <c r="I230" s="36"/>
      <c r="M230" s="35"/>
    </row>
    <row r="231" spans="2:13" s="33" customFormat="1" ht="14.25">
      <c r="B231" s="34"/>
      <c r="G231" s="35"/>
      <c r="H231" s="36"/>
      <c r="I231" s="36"/>
      <c r="M231" s="35"/>
    </row>
    <row r="232" spans="2:13" s="33" customFormat="1" ht="14.25">
      <c r="B232" s="34"/>
      <c r="G232" s="35"/>
      <c r="H232" s="36"/>
      <c r="I232" s="36"/>
      <c r="M232" s="35"/>
    </row>
    <row r="233" spans="2:13" s="33" customFormat="1" ht="14.25">
      <c r="B233" s="34"/>
      <c r="G233" s="35"/>
      <c r="H233" s="36"/>
      <c r="I233" s="36"/>
      <c r="M233" s="35"/>
    </row>
    <row r="234" spans="2:13" s="33" customFormat="1" ht="14.25">
      <c r="B234" s="34"/>
      <c r="G234" s="35"/>
      <c r="H234" s="36"/>
      <c r="I234" s="36"/>
      <c r="M234" s="35"/>
    </row>
    <row r="235" spans="2:13" s="33" customFormat="1" ht="14.25">
      <c r="B235" s="34"/>
      <c r="G235" s="35"/>
      <c r="H235" s="36"/>
      <c r="I235" s="36"/>
      <c r="M235" s="35"/>
    </row>
    <row r="236" spans="2:13" s="33" customFormat="1" ht="14.25">
      <c r="B236" s="34"/>
      <c r="G236" s="35"/>
      <c r="H236" s="36"/>
      <c r="I236" s="36"/>
      <c r="M236" s="35"/>
    </row>
    <row r="237" spans="2:13" s="33" customFormat="1" ht="14.25">
      <c r="B237" s="34"/>
      <c r="G237" s="35"/>
      <c r="H237" s="36"/>
      <c r="I237" s="36"/>
      <c r="M237" s="35"/>
    </row>
    <row r="238" spans="2:13" s="33" customFormat="1" ht="14.25">
      <c r="B238" s="34"/>
      <c r="G238" s="35"/>
      <c r="H238" s="36"/>
      <c r="I238" s="36"/>
      <c r="M238" s="35"/>
    </row>
    <row r="239" spans="2:13" s="33" customFormat="1" ht="14.25">
      <c r="B239" s="34"/>
      <c r="G239" s="35"/>
      <c r="H239" s="36"/>
      <c r="I239" s="36"/>
      <c r="M239" s="35"/>
    </row>
    <row r="240" spans="2:13" s="33" customFormat="1" ht="14.25">
      <c r="B240" s="34"/>
      <c r="G240" s="35"/>
      <c r="H240" s="36"/>
      <c r="I240" s="36"/>
      <c r="M240" s="35"/>
    </row>
    <row r="241" spans="2:13" s="33" customFormat="1" ht="14.25">
      <c r="B241" s="34"/>
      <c r="G241" s="35"/>
      <c r="H241" s="36"/>
      <c r="I241" s="36"/>
      <c r="M241" s="35"/>
    </row>
    <row r="242" spans="2:13" s="33" customFormat="1" ht="14.25">
      <c r="B242" s="34"/>
      <c r="G242" s="35"/>
      <c r="H242" s="36"/>
      <c r="I242" s="36"/>
      <c r="M242" s="35"/>
    </row>
    <row r="243" spans="2:13" s="33" customFormat="1" ht="14.25">
      <c r="B243" s="34"/>
      <c r="G243" s="35"/>
      <c r="H243" s="36"/>
      <c r="I243" s="36"/>
      <c r="M243" s="35"/>
    </row>
    <row r="244" spans="2:13" s="33" customFormat="1" ht="14.25">
      <c r="B244" s="34"/>
      <c r="G244" s="35"/>
      <c r="H244" s="36"/>
      <c r="I244" s="36"/>
      <c r="M244" s="35"/>
    </row>
    <row r="245" spans="2:13" s="33" customFormat="1" ht="14.25">
      <c r="B245" s="34"/>
      <c r="G245" s="35"/>
      <c r="H245" s="36"/>
      <c r="I245" s="36"/>
      <c r="M245" s="35"/>
    </row>
    <row r="246" spans="2:13" s="33" customFormat="1" ht="14.25">
      <c r="B246" s="34"/>
      <c r="G246" s="35"/>
      <c r="H246" s="36"/>
      <c r="I246" s="36"/>
      <c r="M246" s="35"/>
    </row>
    <row r="247" spans="2:13" s="33" customFormat="1" ht="14.25">
      <c r="B247" s="34"/>
      <c r="G247" s="35"/>
      <c r="H247" s="36"/>
      <c r="I247" s="36"/>
      <c r="M247" s="35"/>
    </row>
    <row r="248" spans="2:13" s="33" customFormat="1" ht="14.25">
      <c r="B248" s="34"/>
      <c r="G248" s="35"/>
      <c r="H248" s="36"/>
      <c r="I248" s="36"/>
      <c r="M248" s="35"/>
    </row>
    <row r="249" spans="2:13" s="33" customFormat="1" ht="14.25">
      <c r="B249" s="34"/>
      <c r="G249" s="35"/>
      <c r="H249" s="36"/>
      <c r="I249" s="36"/>
      <c r="M249" s="35"/>
    </row>
    <row r="250" spans="2:13" s="33" customFormat="1" ht="14.25">
      <c r="B250" s="34"/>
      <c r="G250" s="35"/>
      <c r="H250" s="36"/>
      <c r="I250" s="36"/>
      <c r="M250" s="35"/>
    </row>
    <row r="251" spans="2:13" s="33" customFormat="1" ht="14.25">
      <c r="B251" s="34"/>
      <c r="G251" s="35"/>
      <c r="H251" s="36"/>
      <c r="I251" s="36"/>
      <c r="M251" s="35"/>
    </row>
    <row r="252" spans="2:13" s="33" customFormat="1" ht="14.25">
      <c r="B252" s="34"/>
      <c r="G252" s="35"/>
      <c r="H252" s="36"/>
      <c r="I252" s="36"/>
      <c r="M252" s="35"/>
    </row>
    <row r="253" spans="2:13" s="33" customFormat="1" ht="14.25">
      <c r="B253" s="34"/>
      <c r="G253" s="35"/>
      <c r="H253" s="36"/>
      <c r="I253" s="36"/>
      <c r="M253" s="35"/>
    </row>
    <row r="254" spans="2:13" s="33" customFormat="1" ht="14.25">
      <c r="B254" s="34"/>
      <c r="G254" s="35"/>
      <c r="H254" s="36"/>
      <c r="I254" s="36"/>
      <c r="M254" s="35"/>
    </row>
    <row r="255" spans="2:13" s="33" customFormat="1" ht="14.25">
      <c r="B255" s="34"/>
      <c r="G255" s="35"/>
      <c r="H255" s="36"/>
      <c r="I255" s="36"/>
      <c r="M255" s="35"/>
    </row>
    <row r="256" spans="2:13" s="33" customFormat="1" ht="14.25">
      <c r="B256" s="34"/>
      <c r="G256" s="35"/>
      <c r="H256" s="36"/>
      <c r="I256" s="36"/>
      <c r="M256" s="35"/>
    </row>
    <row r="257" spans="2:13" s="33" customFormat="1" ht="14.25">
      <c r="B257" s="34"/>
      <c r="G257" s="35"/>
      <c r="H257" s="36"/>
      <c r="I257" s="36"/>
      <c r="M257" s="35"/>
    </row>
    <row r="258" spans="2:13" s="33" customFormat="1" ht="14.25">
      <c r="B258" s="34"/>
      <c r="G258" s="35"/>
      <c r="H258" s="36"/>
      <c r="I258" s="36"/>
      <c r="M258" s="35"/>
    </row>
    <row r="259" spans="2:13" s="33" customFormat="1" ht="14.25">
      <c r="B259" s="34"/>
      <c r="G259" s="35"/>
      <c r="H259" s="36"/>
      <c r="I259" s="36"/>
      <c r="M259" s="35"/>
    </row>
    <row r="260" spans="2:13" s="33" customFormat="1" ht="14.25">
      <c r="B260" s="34"/>
      <c r="G260" s="35"/>
      <c r="H260" s="36"/>
      <c r="I260" s="36"/>
      <c r="M260" s="35"/>
    </row>
    <row r="261" spans="2:13" s="33" customFormat="1" ht="14.25">
      <c r="B261" s="34"/>
      <c r="G261" s="35"/>
      <c r="H261" s="36"/>
      <c r="I261" s="36"/>
      <c r="M261" s="35"/>
    </row>
    <row r="262" spans="2:13" s="33" customFormat="1" ht="14.25">
      <c r="B262" s="34"/>
      <c r="G262" s="35"/>
      <c r="H262" s="36"/>
      <c r="I262" s="36"/>
      <c r="M262" s="35"/>
    </row>
    <row r="263" spans="2:13" s="33" customFormat="1" ht="14.25">
      <c r="B263" s="34"/>
      <c r="G263" s="35"/>
      <c r="H263" s="36"/>
      <c r="I263" s="36"/>
      <c r="M263" s="35"/>
    </row>
    <row r="264" spans="2:13" s="33" customFormat="1" ht="14.25">
      <c r="B264" s="34"/>
      <c r="G264" s="35"/>
      <c r="H264" s="36"/>
      <c r="I264" s="36"/>
      <c r="M264" s="35"/>
    </row>
    <row r="265" spans="2:13" s="33" customFormat="1" ht="14.25">
      <c r="B265" s="34"/>
      <c r="G265" s="35"/>
      <c r="H265" s="36"/>
      <c r="I265" s="36"/>
      <c r="M265" s="35"/>
    </row>
    <row r="266" spans="2:13" s="33" customFormat="1" ht="14.25">
      <c r="B266" s="34"/>
      <c r="G266" s="35"/>
      <c r="H266" s="36"/>
      <c r="I266" s="36"/>
      <c r="M266" s="35"/>
    </row>
    <row r="267" spans="2:13" s="33" customFormat="1" ht="14.25">
      <c r="B267" s="34"/>
      <c r="G267" s="35"/>
      <c r="H267" s="36"/>
      <c r="I267" s="36"/>
      <c r="M267" s="35"/>
    </row>
    <row r="268" spans="2:13" s="33" customFormat="1" ht="14.25">
      <c r="B268" s="34"/>
      <c r="G268" s="35"/>
      <c r="H268" s="36"/>
      <c r="I268" s="36"/>
      <c r="M268" s="35"/>
    </row>
    <row r="269" spans="2:13" s="33" customFormat="1" ht="14.25">
      <c r="B269" s="34"/>
      <c r="G269" s="35"/>
      <c r="H269" s="36"/>
      <c r="I269" s="36"/>
      <c r="M269" s="35"/>
    </row>
    <row r="270" spans="2:13" s="33" customFormat="1" ht="14.25">
      <c r="B270" s="34"/>
      <c r="G270" s="35"/>
      <c r="H270" s="36"/>
      <c r="I270" s="36"/>
      <c r="M270" s="35"/>
    </row>
    <row r="271" spans="2:13" s="33" customFormat="1" ht="14.25">
      <c r="B271" s="34"/>
      <c r="G271" s="35"/>
      <c r="H271" s="36"/>
      <c r="I271" s="36"/>
      <c r="M271" s="35"/>
    </row>
    <row r="272" spans="2:13" s="33" customFormat="1" ht="14.25">
      <c r="B272" s="34"/>
      <c r="G272" s="35"/>
      <c r="H272" s="36"/>
      <c r="I272" s="36"/>
      <c r="M272" s="35"/>
    </row>
    <row r="273" spans="2:13" s="33" customFormat="1" ht="14.25">
      <c r="B273" s="34"/>
      <c r="G273" s="35"/>
      <c r="H273" s="36"/>
      <c r="I273" s="36"/>
      <c r="M273" s="35"/>
    </row>
    <row r="274" spans="2:13" s="33" customFormat="1" ht="14.25">
      <c r="B274" s="34"/>
      <c r="G274" s="35"/>
      <c r="H274" s="36"/>
      <c r="I274" s="36"/>
      <c r="M274" s="35"/>
    </row>
    <row r="275" spans="2:13" s="33" customFormat="1" ht="14.25">
      <c r="B275" s="34"/>
      <c r="G275" s="35"/>
      <c r="H275" s="36"/>
      <c r="I275" s="36"/>
      <c r="M275" s="35"/>
    </row>
    <row r="276" spans="2:13" s="33" customFormat="1" ht="14.25">
      <c r="B276" s="34"/>
      <c r="G276" s="35"/>
      <c r="H276" s="36"/>
      <c r="I276" s="36"/>
      <c r="M276" s="35"/>
    </row>
    <row r="277" spans="2:13" s="33" customFormat="1" ht="14.25">
      <c r="B277" s="34"/>
      <c r="G277" s="35"/>
      <c r="H277" s="36"/>
      <c r="I277" s="36"/>
      <c r="M277" s="35"/>
    </row>
    <row r="278" spans="2:13" s="33" customFormat="1" ht="14.25">
      <c r="B278" s="34"/>
      <c r="G278" s="35"/>
      <c r="H278" s="36"/>
      <c r="I278" s="36"/>
      <c r="M278" s="35"/>
    </row>
    <row r="279" spans="2:13" s="33" customFormat="1" ht="14.25">
      <c r="B279" s="34"/>
      <c r="G279" s="35"/>
      <c r="H279" s="36"/>
      <c r="I279" s="36"/>
      <c r="M279" s="35"/>
    </row>
    <row r="280" spans="2:13" s="33" customFormat="1" ht="14.25">
      <c r="B280" s="34"/>
      <c r="G280" s="35"/>
      <c r="H280" s="36"/>
      <c r="I280" s="36"/>
      <c r="M280" s="35"/>
    </row>
    <row r="281" spans="2:13" s="33" customFormat="1" ht="14.25">
      <c r="B281" s="34"/>
      <c r="G281" s="35"/>
      <c r="H281" s="36"/>
      <c r="I281" s="36"/>
      <c r="M281" s="35"/>
    </row>
    <row r="282" spans="2:13" s="33" customFormat="1" ht="14.25">
      <c r="B282" s="34"/>
      <c r="G282" s="35"/>
      <c r="H282" s="36"/>
      <c r="I282" s="36"/>
      <c r="M282" s="35"/>
    </row>
    <row r="283" spans="2:13" s="33" customFormat="1" ht="14.25">
      <c r="B283" s="34"/>
      <c r="G283" s="35"/>
      <c r="H283" s="36"/>
      <c r="I283" s="36"/>
      <c r="M283" s="35"/>
    </row>
    <row r="284" spans="2:13" s="33" customFormat="1" ht="14.25">
      <c r="B284" s="34"/>
      <c r="G284" s="35"/>
      <c r="H284" s="36"/>
      <c r="I284" s="36"/>
      <c r="M284" s="35"/>
    </row>
    <row r="285" spans="2:13" s="33" customFormat="1" ht="14.25">
      <c r="B285" s="34"/>
      <c r="G285" s="35"/>
      <c r="H285" s="36"/>
      <c r="I285" s="36"/>
      <c r="M285" s="35"/>
    </row>
    <row r="286" spans="2:13" s="33" customFormat="1" ht="14.25">
      <c r="B286" s="34"/>
      <c r="G286" s="35"/>
      <c r="H286" s="36"/>
      <c r="I286" s="36"/>
      <c r="M286" s="35"/>
    </row>
    <row r="287" spans="2:13" s="33" customFormat="1" ht="14.25">
      <c r="B287" s="34"/>
      <c r="G287" s="35"/>
      <c r="H287" s="36"/>
      <c r="I287" s="36"/>
      <c r="M287" s="35"/>
    </row>
    <row r="288" spans="2:13" s="33" customFormat="1" ht="14.25">
      <c r="B288" s="34"/>
      <c r="G288" s="35"/>
      <c r="H288" s="36"/>
      <c r="I288" s="36"/>
      <c r="M288" s="35"/>
    </row>
    <row r="289" spans="2:13" s="33" customFormat="1" ht="14.25">
      <c r="B289" s="34"/>
      <c r="G289" s="35"/>
      <c r="H289" s="36"/>
      <c r="I289" s="36"/>
      <c r="M289" s="35"/>
    </row>
    <row r="290" spans="2:13" s="33" customFormat="1" ht="14.25">
      <c r="B290" s="34"/>
      <c r="G290" s="35"/>
      <c r="H290" s="36"/>
      <c r="I290" s="36"/>
      <c r="M290" s="35"/>
    </row>
    <row r="291" spans="2:13" s="33" customFormat="1" ht="14.25">
      <c r="B291" s="34"/>
      <c r="G291" s="35"/>
      <c r="H291" s="36"/>
      <c r="I291" s="36"/>
      <c r="M291" s="35"/>
    </row>
    <row r="292" spans="2:13" s="33" customFormat="1" ht="14.25">
      <c r="B292" s="34"/>
      <c r="G292" s="35"/>
      <c r="H292" s="36"/>
      <c r="I292" s="36"/>
      <c r="M292" s="35"/>
    </row>
    <row r="293" spans="2:13" s="33" customFormat="1" ht="14.25">
      <c r="B293" s="34"/>
      <c r="G293" s="35"/>
      <c r="H293" s="36"/>
      <c r="I293" s="36"/>
      <c r="M293" s="35"/>
    </row>
    <row r="294" spans="2:13" s="33" customFormat="1" ht="14.25">
      <c r="B294" s="34"/>
      <c r="G294" s="35"/>
      <c r="H294" s="36"/>
      <c r="I294" s="36"/>
      <c r="M294" s="35"/>
    </row>
    <row r="295" spans="2:13" s="33" customFormat="1" ht="14.25">
      <c r="B295" s="34"/>
      <c r="G295" s="35"/>
      <c r="H295" s="36"/>
      <c r="I295" s="36"/>
      <c r="M295" s="35"/>
    </row>
    <row r="296" spans="2:13" s="33" customFormat="1" ht="14.25">
      <c r="B296" s="34"/>
      <c r="G296" s="35"/>
      <c r="H296" s="36"/>
      <c r="I296" s="36"/>
      <c r="M296" s="35"/>
    </row>
    <row r="297" spans="2:13" s="33" customFormat="1" ht="14.25">
      <c r="B297" s="34"/>
      <c r="G297" s="35"/>
      <c r="H297" s="36"/>
      <c r="I297" s="36"/>
      <c r="M297" s="35"/>
    </row>
    <row r="298" spans="2:13" s="33" customFormat="1" ht="14.25">
      <c r="B298" s="34"/>
      <c r="G298" s="35"/>
      <c r="H298" s="36"/>
      <c r="I298" s="36"/>
      <c r="M298" s="35"/>
    </row>
    <row r="299" spans="2:13" s="33" customFormat="1" ht="14.25">
      <c r="B299" s="34"/>
      <c r="G299" s="35"/>
      <c r="H299" s="36"/>
      <c r="I299" s="36"/>
      <c r="M299" s="35"/>
    </row>
    <row r="300" spans="2:13" s="33" customFormat="1" ht="14.25">
      <c r="B300" s="34"/>
      <c r="G300" s="35"/>
      <c r="H300" s="36"/>
      <c r="I300" s="36"/>
      <c r="M300" s="35"/>
    </row>
    <row r="301" spans="2:13" s="33" customFormat="1" ht="14.25">
      <c r="B301" s="34"/>
      <c r="G301" s="35"/>
      <c r="H301" s="36"/>
      <c r="I301" s="36"/>
      <c r="M301" s="35"/>
    </row>
    <row r="302" spans="2:13" s="33" customFormat="1" ht="14.25">
      <c r="B302" s="34"/>
      <c r="G302" s="35"/>
      <c r="H302" s="36"/>
      <c r="I302" s="36"/>
      <c r="M302" s="35"/>
    </row>
    <row r="303" spans="2:13" s="33" customFormat="1" ht="14.25">
      <c r="B303" s="34"/>
      <c r="G303" s="35"/>
      <c r="H303" s="36"/>
      <c r="I303" s="36"/>
      <c r="M303" s="35"/>
    </row>
    <row r="304" spans="2:13" s="33" customFormat="1" ht="14.25">
      <c r="B304" s="34"/>
      <c r="G304" s="35"/>
      <c r="H304" s="36"/>
      <c r="I304" s="36"/>
      <c r="M304" s="35"/>
    </row>
    <row r="305" spans="2:13" s="33" customFormat="1" ht="14.25">
      <c r="B305" s="34"/>
      <c r="G305" s="35"/>
      <c r="H305" s="36"/>
      <c r="I305" s="36"/>
      <c r="M305" s="35"/>
    </row>
    <row r="306" spans="2:13" s="33" customFormat="1" ht="14.25">
      <c r="B306" s="34"/>
      <c r="G306" s="35"/>
      <c r="H306" s="36"/>
      <c r="I306" s="36"/>
      <c r="M306" s="35"/>
    </row>
    <row r="307" spans="2:13" s="33" customFormat="1" ht="14.25">
      <c r="B307" s="34"/>
      <c r="G307" s="35"/>
      <c r="H307" s="36"/>
      <c r="I307" s="36"/>
      <c r="M307" s="35"/>
    </row>
    <row r="308" spans="2:13" s="33" customFormat="1" ht="14.25">
      <c r="B308" s="34"/>
      <c r="G308" s="35"/>
      <c r="H308" s="36"/>
      <c r="I308" s="36"/>
      <c r="M308" s="35"/>
    </row>
    <row r="309" spans="2:13" s="33" customFormat="1" ht="14.25">
      <c r="B309" s="34"/>
      <c r="G309" s="35"/>
      <c r="H309" s="36"/>
      <c r="I309" s="36"/>
      <c r="M309" s="35"/>
    </row>
    <row r="310" spans="2:13" s="33" customFormat="1" ht="14.25">
      <c r="B310" s="34"/>
      <c r="G310" s="35"/>
      <c r="H310" s="36"/>
      <c r="I310" s="36"/>
      <c r="M310" s="35"/>
    </row>
    <row r="311" spans="2:13" s="33" customFormat="1" ht="14.25">
      <c r="B311" s="34"/>
      <c r="G311" s="35"/>
      <c r="H311" s="36"/>
      <c r="I311" s="36"/>
      <c r="M311" s="35"/>
    </row>
    <row r="312" spans="2:13" s="33" customFormat="1" ht="14.25">
      <c r="B312" s="34"/>
      <c r="G312" s="35"/>
      <c r="H312" s="36"/>
      <c r="I312" s="36"/>
      <c r="M312" s="35"/>
    </row>
    <row r="313" spans="2:13" s="33" customFormat="1" ht="14.25">
      <c r="B313" s="34"/>
      <c r="G313" s="35"/>
      <c r="H313" s="36"/>
      <c r="I313" s="36"/>
      <c r="M313" s="35"/>
    </row>
    <row r="314" spans="2:13" s="33" customFormat="1" ht="14.25">
      <c r="B314" s="34"/>
      <c r="G314" s="35"/>
      <c r="H314" s="36"/>
      <c r="I314" s="36"/>
      <c r="M314" s="35"/>
    </row>
    <row r="315" spans="2:13" s="33" customFormat="1" ht="14.25">
      <c r="B315" s="34"/>
      <c r="G315" s="35"/>
      <c r="H315" s="36"/>
      <c r="I315" s="36"/>
      <c r="M315" s="35"/>
    </row>
    <row r="316" spans="2:13" s="33" customFormat="1" ht="14.25">
      <c r="B316" s="34"/>
      <c r="G316" s="35"/>
      <c r="H316" s="36"/>
      <c r="I316" s="36"/>
      <c r="M316" s="35"/>
    </row>
    <row r="317" spans="2:13" s="33" customFormat="1" ht="14.25">
      <c r="B317" s="34"/>
      <c r="G317" s="35"/>
      <c r="H317" s="36"/>
      <c r="I317" s="36"/>
      <c r="M317" s="35"/>
    </row>
    <row r="318" spans="2:13" s="33" customFormat="1" ht="14.25">
      <c r="B318" s="34"/>
      <c r="G318" s="35"/>
      <c r="H318" s="36"/>
      <c r="I318" s="36"/>
      <c r="M318" s="35"/>
    </row>
    <row r="319" spans="2:13" s="33" customFormat="1" ht="14.25">
      <c r="B319" s="34"/>
      <c r="G319" s="35"/>
      <c r="H319" s="36"/>
      <c r="I319" s="36"/>
      <c r="M319" s="35"/>
    </row>
    <row r="320" spans="2:13" s="33" customFormat="1" ht="14.25">
      <c r="B320" s="34"/>
      <c r="G320" s="35"/>
      <c r="H320" s="36"/>
      <c r="I320" s="36"/>
      <c r="M320" s="35"/>
    </row>
    <row r="321" spans="2:13" s="33" customFormat="1" ht="14.25">
      <c r="B321" s="34"/>
      <c r="G321" s="35"/>
      <c r="H321" s="36"/>
      <c r="I321" s="36"/>
      <c r="M321" s="35"/>
    </row>
    <row r="322" spans="2:13" s="33" customFormat="1" ht="14.25">
      <c r="B322" s="34"/>
      <c r="G322" s="35"/>
      <c r="H322" s="36"/>
      <c r="I322" s="36"/>
      <c r="M322" s="35"/>
    </row>
    <row r="323" spans="2:13" s="33" customFormat="1" ht="14.25">
      <c r="B323" s="34"/>
      <c r="G323" s="35"/>
      <c r="H323" s="36"/>
      <c r="I323" s="36"/>
      <c r="M323" s="35"/>
    </row>
    <row r="324" spans="2:13" s="33" customFormat="1" ht="14.25">
      <c r="B324" s="34"/>
      <c r="G324" s="35"/>
      <c r="H324" s="36"/>
      <c r="I324" s="36"/>
      <c r="M324" s="35"/>
    </row>
    <row r="325" spans="2:13" s="33" customFormat="1" ht="14.25">
      <c r="B325" s="34"/>
      <c r="G325" s="35"/>
      <c r="H325" s="36"/>
      <c r="I325" s="36"/>
      <c r="M325" s="35"/>
    </row>
    <row r="326" spans="2:13" s="33" customFormat="1" ht="14.25">
      <c r="B326" s="34"/>
      <c r="G326" s="35"/>
      <c r="H326" s="36"/>
      <c r="I326" s="36"/>
      <c r="M326" s="35"/>
    </row>
    <row r="327" spans="2:13" s="33" customFormat="1" ht="14.25">
      <c r="B327" s="34"/>
      <c r="G327" s="35"/>
      <c r="H327" s="36"/>
      <c r="I327" s="36"/>
      <c r="M327" s="35"/>
    </row>
    <row r="328" spans="2:13" s="33" customFormat="1" ht="14.25">
      <c r="B328" s="34"/>
      <c r="G328" s="35"/>
      <c r="H328" s="36"/>
      <c r="I328" s="36"/>
      <c r="M328" s="35"/>
    </row>
    <row r="329" spans="2:13" s="33" customFormat="1" ht="14.25">
      <c r="B329" s="34"/>
      <c r="G329" s="35"/>
      <c r="H329" s="36"/>
      <c r="I329" s="36"/>
      <c r="M329" s="35"/>
    </row>
    <row r="330" spans="2:13" s="33" customFormat="1" ht="14.25">
      <c r="B330" s="34"/>
      <c r="G330" s="35"/>
      <c r="H330" s="36"/>
      <c r="I330" s="36"/>
      <c r="M330" s="35"/>
    </row>
    <row r="331" spans="2:13" s="33" customFormat="1" ht="14.25">
      <c r="B331" s="34"/>
      <c r="G331" s="35"/>
      <c r="H331" s="36"/>
      <c r="I331" s="36"/>
      <c r="M331" s="35"/>
    </row>
    <row r="332" spans="2:13" s="33" customFormat="1" ht="14.25">
      <c r="B332" s="34"/>
      <c r="G332" s="35"/>
      <c r="H332" s="36"/>
      <c r="I332" s="36"/>
      <c r="M332" s="35"/>
    </row>
    <row r="333" spans="2:13" s="33" customFormat="1" ht="14.25">
      <c r="B333" s="34"/>
      <c r="G333" s="35"/>
      <c r="H333" s="36"/>
      <c r="I333" s="36"/>
      <c r="M333" s="35"/>
    </row>
    <row r="334" spans="2:13" s="33" customFormat="1" ht="14.25">
      <c r="B334" s="34"/>
      <c r="G334" s="35"/>
      <c r="H334" s="36"/>
      <c r="I334" s="36"/>
      <c r="M334" s="35"/>
    </row>
    <row r="335" spans="2:13" s="33" customFormat="1" ht="14.25">
      <c r="B335" s="34"/>
      <c r="G335" s="35"/>
      <c r="H335" s="36"/>
      <c r="I335" s="36"/>
      <c r="M335" s="35"/>
    </row>
    <row r="336" spans="2:13" s="33" customFormat="1" ht="14.25">
      <c r="B336" s="34"/>
      <c r="G336" s="35"/>
      <c r="H336" s="36"/>
      <c r="I336" s="36"/>
      <c r="M336" s="35"/>
    </row>
    <row r="337" spans="2:13" s="33" customFormat="1" ht="14.25">
      <c r="B337" s="34"/>
      <c r="G337" s="35"/>
      <c r="H337" s="36"/>
      <c r="I337" s="36"/>
      <c r="M337" s="35"/>
    </row>
    <row r="338" spans="2:13" s="33" customFormat="1" ht="14.25">
      <c r="B338" s="34"/>
      <c r="G338" s="35"/>
      <c r="H338" s="36"/>
      <c r="I338" s="36"/>
      <c r="M338" s="35"/>
    </row>
    <row r="339" spans="2:13" s="33" customFormat="1" ht="14.25">
      <c r="B339" s="34"/>
      <c r="G339" s="35"/>
      <c r="H339" s="36"/>
      <c r="I339" s="36"/>
      <c r="M339" s="35"/>
    </row>
    <row r="340" spans="2:13" s="33" customFormat="1" ht="14.25">
      <c r="B340" s="34"/>
      <c r="G340" s="35"/>
      <c r="H340" s="36"/>
      <c r="I340" s="36"/>
      <c r="M340" s="35"/>
    </row>
    <row r="341" spans="2:13" s="33" customFormat="1" ht="14.25">
      <c r="B341" s="34"/>
      <c r="G341" s="35"/>
      <c r="H341" s="36"/>
      <c r="I341" s="36"/>
      <c r="M341" s="35"/>
    </row>
    <row r="342" spans="2:13" s="33" customFormat="1" ht="14.25">
      <c r="B342" s="34"/>
      <c r="G342" s="35"/>
      <c r="H342" s="36"/>
      <c r="I342" s="36"/>
      <c r="M342" s="35"/>
    </row>
    <row r="343" spans="2:13" s="33" customFormat="1" ht="14.25">
      <c r="B343" s="34"/>
      <c r="G343" s="35"/>
      <c r="H343" s="36"/>
      <c r="I343" s="36"/>
      <c r="M343" s="35"/>
    </row>
    <row r="344" spans="2:13" s="33" customFormat="1" ht="14.25">
      <c r="B344" s="34"/>
      <c r="G344" s="35"/>
      <c r="H344" s="36"/>
      <c r="I344" s="36"/>
      <c r="M344" s="35"/>
    </row>
    <row r="345" spans="2:13" s="33" customFormat="1" ht="14.25">
      <c r="B345" s="34"/>
      <c r="G345" s="35"/>
      <c r="H345" s="36"/>
      <c r="I345" s="36"/>
      <c r="M345" s="35"/>
    </row>
    <row r="346" spans="2:13" s="33" customFormat="1" ht="14.25">
      <c r="B346" s="34"/>
      <c r="G346" s="35"/>
      <c r="H346" s="36"/>
      <c r="I346" s="36"/>
      <c r="M346" s="35"/>
    </row>
    <row r="347" spans="2:13" s="33" customFormat="1" ht="14.25">
      <c r="B347" s="34"/>
      <c r="G347" s="35"/>
      <c r="H347" s="36"/>
      <c r="I347" s="36"/>
      <c r="M347" s="35"/>
    </row>
    <row r="348" spans="2:13" s="33" customFormat="1" ht="14.25">
      <c r="B348" s="34"/>
      <c r="G348" s="35"/>
      <c r="H348" s="36"/>
      <c r="I348" s="36"/>
      <c r="M348" s="35"/>
    </row>
    <row r="349" spans="2:13" s="33" customFormat="1" ht="14.25">
      <c r="B349" s="34"/>
      <c r="G349" s="35"/>
      <c r="H349" s="36"/>
      <c r="I349" s="36"/>
      <c r="M349" s="35"/>
    </row>
    <row r="350" spans="2:13" s="33" customFormat="1" ht="14.25">
      <c r="B350" s="34"/>
      <c r="G350" s="35"/>
      <c r="H350" s="36"/>
      <c r="I350" s="36"/>
      <c r="M350" s="35"/>
    </row>
    <row r="351" spans="2:13" s="33" customFormat="1" ht="14.25">
      <c r="B351" s="34"/>
      <c r="G351" s="35"/>
      <c r="H351" s="36"/>
      <c r="I351" s="36"/>
      <c r="M351" s="35"/>
    </row>
    <row r="352" spans="2:13" s="33" customFormat="1" ht="14.25">
      <c r="B352" s="34"/>
      <c r="G352" s="35"/>
      <c r="H352" s="36"/>
      <c r="I352" s="36"/>
      <c r="M352" s="35"/>
    </row>
    <row r="353" spans="2:13" s="33" customFormat="1" ht="14.25">
      <c r="B353" s="34"/>
      <c r="G353" s="35"/>
      <c r="H353" s="36"/>
      <c r="I353" s="36"/>
      <c r="M353" s="35"/>
    </row>
    <row r="354" spans="2:13" s="33" customFormat="1" ht="14.25">
      <c r="B354" s="34"/>
      <c r="G354" s="35"/>
      <c r="H354" s="36"/>
      <c r="I354" s="36"/>
      <c r="M354" s="35"/>
    </row>
    <row r="355" spans="2:13" s="33" customFormat="1" ht="14.25">
      <c r="B355" s="34"/>
      <c r="G355" s="35"/>
      <c r="H355" s="36"/>
      <c r="I355" s="36"/>
      <c r="M355" s="35"/>
    </row>
    <row r="356" spans="2:13" s="33" customFormat="1" ht="14.25">
      <c r="B356" s="34"/>
      <c r="G356" s="35"/>
      <c r="H356" s="36"/>
      <c r="I356" s="36"/>
      <c r="M356" s="35"/>
    </row>
    <row r="357" spans="2:13" s="33" customFormat="1" ht="14.25">
      <c r="B357" s="34"/>
      <c r="G357" s="35"/>
      <c r="H357" s="36"/>
      <c r="I357" s="36"/>
      <c r="M357" s="35"/>
    </row>
    <row r="358" spans="2:13" s="33" customFormat="1" ht="14.25">
      <c r="B358" s="34"/>
      <c r="G358" s="35"/>
      <c r="H358" s="36"/>
      <c r="I358" s="36"/>
      <c r="M358" s="35"/>
    </row>
    <row r="359" spans="2:13" s="33" customFormat="1" ht="14.25">
      <c r="B359" s="34"/>
      <c r="G359" s="35"/>
      <c r="H359" s="36"/>
      <c r="I359" s="36"/>
      <c r="M359" s="35"/>
    </row>
    <row r="360" spans="2:13" s="33" customFormat="1" ht="14.25">
      <c r="B360" s="34"/>
      <c r="G360" s="35"/>
      <c r="H360" s="36"/>
      <c r="I360" s="36"/>
      <c r="M360" s="35"/>
    </row>
    <row r="361" spans="2:13" s="33" customFormat="1" ht="14.25">
      <c r="B361" s="34"/>
      <c r="G361" s="35"/>
      <c r="H361" s="36"/>
      <c r="I361" s="36"/>
      <c r="M361" s="35"/>
    </row>
    <row r="362" spans="2:13" s="33" customFormat="1" ht="14.25">
      <c r="B362" s="34"/>
      <c r="G362" s="35"/>
      <c r="H362" s="36"/>
      <c r="I362" s="36"/>
      <c r="M362" s="35"/>
    </row>
    <row r="363" spans="2:13" s="33" customFormat="1" ht="14.25">
      <c r="B363" s="34"/>
      <c r="G363" s="35"/>
      <c r="H363" s="36"/>
      <c r="I363" s="36"/>
      <c r="M363" s="35"/>
    </row>
    <row r="364" spans="2:13" s="33" customFormat="1" ht="14.25">
      <c r="B364" s="34"/>
      <c r="G364" s="35"/>
      <c r="H364" s="36"/>
      <c r="I364" s="36"/>
      <c r="M364" s="35"/>
    </row>
    <row r="365" spans="2:13" s="33" customFormat="1" ht="14.25">
      <c r="B365" s="34"/>
      <c r="G365" s="35"/>
      <c r="H365" s="36"/>
      <c r="I365" s="36"/>
      <c r="M365" s="35"/>
    </row>
    <row r="366" spans="2:13" s="33" customFormat="1" ht="14.25">
      <c r="B366" s="34"/>
      <c r="G366" s="35"/>
      <c r="H366" s="36"/>
      <c r="I366" s="36"/>
      <c r="M366" s="35"/>
    </row>
    <row r="367" spans="2:13" s="33" customFormat="1" ht="14.25">
      <c r="B367" s="34"/>
      <c r="G367" s="35"/>
      <c r="H367" s="36"/>
      <c r="I367" s="36"/>
      <c r="M367" s="35"/>
    </row>
    <row r="368" spans="2:13" s="33" customFormat="1" ht="14.25">
      <c r="B368" s="34"/>
      <c r="G368" s="35"/>
      <c r="H368" s="36"/>
      <c r="I368" s="36"/>
      <c r="M368" s="35"/>
    </row>
    <row r="369" spans="2:13" s="33" customFormat="1" ht="14.25">
      <c r="B369" s="34"/>
      <c r="G369" s="35"/>
      <c r="H369" s="36"/>
      <c r="I369" s="36"/>
      <c r="M369" s="35"/>
    </row>
    <row r="370" spans="2:13" s="33" customFormat="1" ht="14.25">
      <c r="B370" s="34"/>
      <c r="G370" s="35"/>
      <c r="H370" s="36"/>
      <c r="I370" s="36"/>
      <c r="M370" s="35"/>
    </row>
    <row r="371" spans="2:13" s="33" customFormat="1" ht="14.25">
      <c r="B371" s="34"/>
      <c r="G371" s="35"/>
      <c r="H371" s="36"/>
      <c r="I371" s="36"/>
      <c r="M371" s="35"/>
    </row>
    <row r="372" spans="2:13" s="33" customFormat="1" ht="14.25">
      <c r="B372" s="34"/>
      <c r="G372" s="35"/>
      <c r="H372" s="36"/>
      <c r="I372" s="36"/>
      <c r="M372" s="35"/>
    </row>
    <row r="373" spans="2:13" s="33" customFormat="1" ht="14.25">
      <c r="B373" s="34"/>
      <c r="G373" s="35"/>
      <c r="H373" s="36"/>
      <c r="I373" s="36"/>
      <c r="M373" s="35"/>
    </row>
    <row r="374" spans="2:13" s="33" customFormat="1" ht="14.25">
      <c r="B374" s="34"/>
      <c r="G374" s="35"/>
      <c r="H374" s="36"/>
      <c r="I374" s="36"/>
      <c r="M374" s="35"/>
    </row>
    <row r="375" spans="2:13" s="33" customFormat="1" ht="14.25">
      <c r="B375" s="34"/>
      <c r="G375" s="35"/>
      <c r="H375" s="36"/>
      <c r="I375" s="36"/>
      <c r="M375" s="35"/>
    </row>
    <row r="376" spans="2:13" s="33" customFormat="1" ht="14.25">
      <c r="B376" s="34"/>
      <c r="G376" s="35"/>
      <c r="H376" s="36"/>
      <c r="I376" s="36"/>
      <c r="M376" s="35"/>
    </row>
    <row r="377" spans="2:13" s="33" customFormat="1" ht="14.25">
      <c r="B377" s="34"/>
      <c r="G377" s="35"/>
      <c r="H377" s="36"/>
      <c r="I377" s="36"/>
      <c r="M377" s="35"/>
    </row>
    <row r="378" spans="2:13" s="33" customFormat="1" ht="14.25">
      <c r="B378" s="34"/>
      <c r="G378" s="35"/>
      <c r="H378" s="36"/>
      <c r="I378" s="36"/>
      <c r="M378" s="35"/>
    </row>
    <row r="379" spans="2:13" s="33" customFormat="1" ht="14.25">
      <c r="B379" s="34"/>
      <c r="G379" s="35"/>
      <c r="H379" s="36"/>
      <c r="I379" s="36"/>
      <c r="M379" s="35"/>
    </row>
    <row r="380" spans="2:13" s="33" customFormat="1" ht="14.25">
      <c r="B380" s="34"/>
      <c r="G380" s="35"/>
      <c r="H380" s="36"/>
      <c r="I380" s="36"/>
      <c r="M380" s="35"/>
    </row>
    <row r="381" spans="2:13" s="33" customFormat="1" ht="14.25">
      <c r="B381" s="34"/>
      <c r="G381" s="35"/>
      <c r="H381" s="36"/>
      <c r="I381" s="36"/>
      <c r="M381" s="35"/>
    </row>
    <row r="382" spans="2:13" s="33" customFormat="1" ht="14.25">
      <c r="B382" s="34"/>
      <c r="G382" s="35"/>
      <c r="H382" s="36"/>
      <c r="I382" s="36"/>
      <c r="M382" s="35"/>
    </row>
    <row r="383" spans="2:13" s="33" customFormat="1" ht="14.25">
      <c r="B383" s="34"/>
      <c r="G383" s="35"/>
      <c r="H383" s="36"/>
      <c r="I383" s="36"/>
      <c r="M383" s="35"/>
    </row>
    <row r="384" spans="2:13" s="33" customFormat="1" ht="14.25">
      <c r="B384" s="34"/>
      <c r="G384" s="35"/>
      <c r="H384" s="36"/>
      <c r="I384" s="36"/>
      <c r="M384" s="35"/>
    </row>
    <row r="385" spans="2:13" s="33" customFormat="1" ht="14.25">
      <c r="B385" s="34"/>
      <c r="G385" s="35"/>
      <c r="H385" s="36"/>
      <c r="I385" s="36"/>
      <c r="M385" s="35"/>
    </row>
    <row r="386" spans="2:13" s="33" customFormat="1" ht="14.25">
      <c r="B386" s="34"/>
      <c r="G386" s="35"/>
      <c r="H386" s="36"/>
      <c r="I386" s="36"/>
      <c r="M386" s="35"/>
    </row>
    <row r="387" spans="2:13" s="33" customFormat="1" ht="14.25">
      <c r="B387" s="34"/>
      <c r="G387" s="35"/>
      <c r="H387" s="36"/>
      <c r="I387" s="36"/>
      <c r="M387" s="35"/>
    </row>
    <row r="388" spans="2:13" s="33" customFormat="1" ht="14.25">
      <c r="B388" s="34"/>
      <c r="G388" s="35"/>
      <c r="H388" s="36"/>
      <c r="I388" s="36"/>
      <c r="M388" s="35"/>
    </row>
    <row r="389" spans="2:13" s="33" customFormat="1" ht="14.25">
      <c r="B389" s="34"/>
      <c r="G389" s="35"/>
      <c r="H389" s="36"/>
      <c r="I389" s="36"/>
      <c r="M389" s="35"/>
    </row>
    <row r="390" spans="2:13" s="33" customFormat="1" ht="14.25">
      <c r="B390" s="34"/>
      <c r="G390" s="35"/>
      <c r="H390" s="36"/>
      <c r="I390" s="36"/>
      <c r="M390" s="35"/>
    </row>
    <row r="391" spans="2:13" s="33" customFormat="1" ht="14.25">
      <c r="B391" s="34"/>
      <c r="G391" s="35"/>
      <c r="H391" s="36"/>
      <c r="I391" s="36"/>
      <c r="M391" s="35"/>
    </row>
    <row r="392" spans="2:13" s="33" customFormat="1" ht="14.25">
      <c r="B392" s="34"/>
      <c r="G392" s="35"/>
      <c r="H392" s="36"/>
      <c r="I392" s="36"/>
      <c r="M392" s="35"/>
    </row>
    <row r="393" spans="2:13" s="33" customFormat="1" ht="14.25">
      <c r="B393" s="34"/>
      <c r="G393" s="35"/>
      <c r="H393" s="36"/>
      <c r="I393" s="36"/>
      <c r="M393" s="35"/>
    </row>
    <row r="394" spans="2:13" s="33" customFormat="1" ht="14.25">
      <c r="B394" s="34"/>
      <c r="G394" s="35"/>
      <c r="H394" s="36"/>
      <c r="I394" s="36"/>
      <c r="M394" s="35"/>
    </row>
    <row r="395" spans="2:13" s="33" customFormat="1" ht="14.25">
      <c r="B395" s="34"/>
      <c r="G395" s="35"/>
      <c r="H395" s="36"/>
      <c r="I395" s="36"/>
      <c r="M395" s="35"/>
    </row>
    <row r="396" spans="2:13" s="33" customFormat="1" ht="14.25">
      <c r="B396" s="34"/>
      <c r="G396" s="35"/>
      <c r="H396" s="36"/>
      <c r="I396" s="36"/>
      <c r="M396" s="35"/>
    </row>
    <row r="397" spans="2:13" s="33" customFormat="1" ht="14.25">
      <c r="B397" s="34"/>
      <c r="G397" s="35"/>
      <c r="H397" s="36"/>
      <c r="I397" s="36"/>
      <c r="M397" s="35"/>
    </row>
    <row r="398" spans="2:13" s="33" customFormat="1" ht="14.25">
      <c r="B398" s="34"/>
      <c r="G398" s="35"/>
      <c r="H398" s="36"/>
      <c r="I398" s="36"/>
      <c r="M398" s="35"/>
    </row>
    <row r="399" spans="2:13" s="33" customFormat="1" ht="14.25">
      <c r="B399" s="34"/>
      <c r="G399" s="35"/>
      <c r="H399" s="36"/>
      <c r="I399" s="36"/>
      <c r="M399" s="35"/>
    </row>
    <row r="400" spans="2:13" s="33" customFormat="1" ht="14.25">
      <c r="B400" s="34"/>
      <c r="G400" s="35"/>
      <c r="H400" s="36"/>
      <c r="I400" s="36"/>
      <c r="M400" s="35"/>
    </row>
    <row r="401" spans="2:13" s="33" customFormat="1" ht="14.25">
      <c r="B401" s="34"/>
      <c r="G401" s="35"/>
      <c r="H401" s="36"/>
      <c r="I401" s="36"/>
      <c r="M401" s="35"/>
    </row>
    <row r="402" spans="2:13" s="33" customFormat="1" ht="14.25">
      <c r="B402" s="34"/>
      <c r="G402" s="35"/>
      <c r="H402" s="36"/>
      <c r="I402" s="36"/>
      <c r="M402" s="35"/>
    </row>
    <row r="403" spans="2:13" s="33" customFormat="1" ht="14.25">
      <c r="B403" s="34"/>
      <c r="G403" s="35"/>
      <c r="H403" s="36"/>
      <c r="I403" s="36"/>
      <c r="M403" s="35"/>
    </row>
    <row r="404" spans="2:13" s="33" customFormat="1" ht="14.25">
      <c r="B404" s="34"/>
      <c r="G404" s="35"/>
      <c r="H404" s="36"/>
      <c r="I404" s="36"/>
      <c r="M404" s="35"/>
    </row>
    <row r="405" spans="2:13" s="33" customFormat="1" ht="14.25">
      <c r="B405" s="34"/>
      <c r="G405" s="35"/>
      <c r="H405" s="36"/>
      <c r="I405" s="36"/>
      <c r="M405" s="35"/>
    </row>
    <row r="406" spans="2:13" s="33" customFormat="1" ht="14.25">
      <c r="B406" s="34"/>
      <c r="G406" s="35"/>
      <c r="H406" s="36"/>
      <c r="I406" s="36"/>
      <c r="M406" s="35"/>
    </row>
    <row r="407" spans="2:13" s="33" customFormat="1" ht="14.25">
      <c r="B407" s="34"/>
      <c r="G407" s="35"/>
      <c r="H407" s="36"/>
      <c r="I407" s="36"/>
      <c r="M407" s="35"/>
    </row>
    <row r="408" spans="2:13" s="33" customFormat="1" ht="14.25">
      <c r="B408" s="34"/>
      <c r="G408" s="35"/>
      <c r="H408" s="36"/>
      <c r="I408" s="36"/>
      <c r="M408" s="35"/>
    </row>
    <row r="409" spans="2:13" s="33" customFormat="1" ht="14.25">
      <c r="B409" s="34"/>
      <c r="G409" s="35"/>
      <c r="H409" s="36"/>
      <c r="I409" s="36"/>
      <c r="M409" s="35"/>
    </row>
    <row r="410" spans="2:13" s="33" customFormat="1" ht="14.25">
      <c r="B410" s="34"/>
      <c r="G410" s="35"/>
      <c r="H410" s="36"/>
      <c r="I410" s="36"/>
      <c r="M410" s="35"/>
    </row>
    <row r="411" spans="2:13" s="33" customFormat="1" ht="14.25">
      <c r="B411" s="34"/>
      <c r="G411" s="35"/>
      <c r="H411" s="36"/>
      <c r="I411" s="36"/>
      <c r="M411" s="35"/>
    </row>
    <row r="412" spans="2:13" s="33" customFormat="1" ht="14.25">
      <c r="B412" s="34"/>
      <c r="G412" s="35"/>
      <c r="H412" s="36"/>
      <c r="I412" s="36"/>
      <c r="M412" s="35"/>
    </row>
    <row r="413" spans="2:13" s="33" customFormat="1" ht="14.25">
      <c r="B413" s="34"/>
      <c r="G413" s="35"/>
      <c r="H413" s="36"/>
      <c r="I413" s="36"/>
      <c r="M413" s="35"/>
    </row>
    <row r="414" spans="2:13" s="33" customFormat="1" ht="14.25">
      <c r="B414" s="34"/>
      <c r="G414" s="35"/>
      <c r="H414" s="36"/>
      <c r="I414" s="36"/>
      <c r="M414" s="35"/>
    </row>
    <row r="415" spans="2:13" s="33" customFormat="1" ht="14.25">
      <c r="B415" s="34"/>
      <c r="G415" s="35"/>
      <c r="H415" s="36"/>
      <c r="I415" s="36"/>
      <c r="M415" s="35"/>
    </row>
    <row r="416" spans="2:13" s="33" customFormat="1" ht="14.25">
      <c r="B416" s="34"/>
      <c r="G416" s="35"/>
      <c r="H416" s="36"/>
      <c r="I416" s="36"/>
      <c r="M416" s="35"/>
    </row>
    <row r="417" spans="2:13" s="33" customFormat="1" ht="14.25">
      <c r="B417" s="34"/>
      <c r="G417" s="35"/>
      <c r="H417" s="36"/>
      <c r="I417" s="36"/>
      <c r="M417" s="35"/>
    </row>
    <row r="418" spans="2:13" s="33" customFormat="1" ht="14.25">
      <c r="B418" s="34"/>
      <c r="G418" s="35"/>
      <c r="H418" s="36"/>
      <c r="I418" s="36"/>
      <c r="M418" s="35"/>
    </row>
    <row r="419" spans="2:13" s="33" customFormat="1" ht="14.25">
      <c r="B419" s="34"/>
      <c r="G419" s="35"/>
      <c r="H419" s="36"/>
      <c r="I419" s="36"/>
      <c r="M419" s="35"/>
    </row>
    <row r="420" spans="2:13" s="33" customFormat="1" ht="14.25">
      <c r="B420" s="34"/>
      <c r="G420" s="35"/>
      <c r="H420" s="36"/>
      <c r="I420" s="36"/>
      <c r="M420" s="35"/>
    </row>
    <row r="421" spans="2:13" s="33" customFormat="1" ht="14.25">
      <c r="B421" s="34"/>
      <c r="G421" s="35"/>
      <c r="H421" s="36"/>
      <c r="I421" s="36"/>
      <c r="M421" s="35"/>
    </row>
    <row r="422" spans="2:13" s="33" customFormat="1" ht="14.25">
      <c r="B422" s="34"/>
      <c r="G422" s="35"/>
      <c r="H422" s="36"/>
      <c r="I422" s="36"/>
      <c r="M422" s="35"/>
    </row>
    <row r="423" spans="2:13" s="33" customFormat="1" ht="14.25">
      <c r="B423" s="34"/>
      <c r="G423" s="35"/>
      <c r="H423" s="36"/>
      <c r="I423" s="36"/>
      <c r="M423" s="35"/>
    </row>
    <row r="424" spans="2:13" s="33" customFormat="1" ht="14.25">
      <c r="B424" s="34"/>
      <c r="G424" s="35"/>
      <c r="H424" s="36"/>
      <c r="I424" s="36"/>
      <c r="M424" s="35"/>
    </row>
    <row r="425" spans="2:13" s="33" customFormat="1" ht="14.25">
      <c r="B425" s="34"/>
      <c r="G425" s="35"/>
      <c r="H425" s="36"/>
      <c r="I425" s="36"/>
      <c r="M425" s="35"/>
    </row>
    <row r="426" spans="2:13" s="33" customFormat="1" ht="14.25">
      <c r="B426" s="34"/>
      <c r="G426" s="35"/>
      <c r="H426" s="36"/>
      <c r="I426" s="36"/>
      <c r="M426" s="35"/>
    </row>
    <row r="427" spans="2:13" s="33" customFormat="1" ht="14.25">
      <c r="B427" s="34"/>
      <c r="G427" s="35"/>
      <c r="H427" s="36"/>
      <c r="I427" s="36"/>
      <c r="M427" s="35"/>
    </row>
    <row r="428" spans="2:13" s="33" customFormat="1" ht="14.25">
      <c r="B428" s="34"/>
      <c r="G428" s="35"/>
      <c r="H428" s="36"/>
      <c r="I428" s="36"/>
      <c r="M428" s="35"/>
    </row>
    <row r="429" spans="2:13" s="33" customFormat="1" ht="14.25">
      <c r="B429" s="34"/>
      <c r="G429" s="35"/>
      <c r="H429" s="36"/>
      <c r="I429" s="36"/>
      <c r="M429" s="35"/>
    </row>
    <row r="430" spans="2:13" s="33" customFormat="1" ht="14.25">
      <c r="B430" s="34"/>
      <c r="G430" s="35"/>
      <c r="H430" s="36"/>
      <c r="I430" s="36"/>
      <c r="M430" s="35"/>
    </row>
    <row r="431" spans="2:13" s="33" customFormat="1" ht="14.25">
      <c r="B431" s="34"/>
      <c r="G431" s="35"/>
      <c r="H431" s="36"/>
      <c r="I431" s="36"/>
      <c r="M431" s="35"/>
    </row>
    <row r="432" spans="2:13" s="33" customFormat="1" ht="14.25">
      <c r="B432" s="34"/>
      <c r="G432" s="35"/>
      <c r="H432" s="36"/>
      <c r="I432" s="36"/>
      <c r="M432" s="35"/>
    </row>
    <row r="433" spans="2:13" s="33" customFormat="1" ht="14.25">
      <c r="B433" s="34"/>
      <c r="G433" s="35"/>
      <c r="H433" s="36"/>
      <c r="I433" s="36"/>
      <c r="M433" s="35"/>
    </row>
    <row r="434" spans="2:13" s="33" customFormat="1" ht="14.25">
      <c r="B434" s="34"/>
      <c r="G434" s="35"/>
      <c r="H434" s="36"/>
      <c r="I434" s="36"/>
      <c r="M434" s="35"/>
    </row>
    <row r="435" spans="2:13" s="33" customFormat="1" ht="14.25">
      <c r="B435" s="34"/>
      <c r="G435" s="35"/>
      <c r="H435" s="36"/>
      <c r="I435" s="36"/>
      <c r="M435" s="35"/>
    </row>
    <row r="436" spans="2:13" s="33" customFormat="1" ht="14.25">
      <c r="B436" s="34"/>
      <c r="G436" s="35"/>
      <c r="H436" s="36"/>
      <c r="I436" s="36"/>
      <c r="M436" s="35"/>
    </row>
    <row r="437" spans="2:13" s="33" customFormat="1" ht="14.25">
      <c r="B437" s="34"/>
      <c r="G437" s="35"/>
      <c r="H437" s="36"/>
      <c r="I437" s="36"/>
      <c r="M437" s="35"/>
    </row>
    <row r="438" spans="2:13" s="33" customFormat="1" ht="14.25">
      <c r="B438" s="34"/>
      <c r="G438" s="35"/>
      <c r="H438" s="36"/>
      <c r="I438" s="36"/>
      <c r="M438" s="35"/>
    </row>
    <row r="439" spans="2:13" s="33" customFormat="1" ht="14.25">
      <c r="B439" s="34"/>
      <c r="G439" s="35"/>
      <c r="H439" s="36"/>
      <c r="I439" s="36"/>
      <c r="M439" s="35"/>
    </row>
    <row r="440" spans="2:13" s="33" customFormat="1" ht="14.25">
      <c r="B440" s="34"/>
      <c r="G440" s="35"/>
      <c r="H440" s="36"/>
      <c r="I440" s="36"/>
      <c r="M440" s="35"/>
    </row>
    <row r="441" spans="2:13" s="33" customFormat="1" ht="14.25">
      <c r="B441" s="34"/>
      <c r="G441" s="35"/>
      <c r="H441" s="36"/>
      <c r="I441" s="36"/>
      <c r="M441" s="35"/>
    </row>
    <row r="442" spans="2:13" s="33" customFormat="1" ht="14.25">
      <c r="B442" s="34"/>
      <c r="G442" s="35"/>
      <c r="H442" s="36"/>
      <c r="I442" s="36"/>
      <c r="M442" s="35"/>
    </row>
    <row r="443" spans="2:13" s="33" customFormat="1" ht="14.25">
      <c r="B443" s="34"/>
      <c r="G443" s="35"/>
      <c r="H443" s="36"/>
      <c r="I443" s="36"/>
      <c r="M443" s="35"/>
    </row>
    <row r="444" spans="2:13" s="33" customFormat="1" ht="14.25">
      <c r="B444" s="34"/>
      <c r="G444" s="35"/>
      <c r="H444" s="36"/>
      <c r="I444" s="36"/>
      <c r="M444" s="35"/>
    </row>
    <row r="445" spans="2:13" s="33" customFormat="1" ht="14.25">
      <c r="B445" s="34"/>
      <c r="G445" s="35"/>
      <c r="H445" s="36"/>
      <c r="I445" s="36"/>
      <c r="M445" s="35"/>
    </row>
    <row r="446" spans="2:13" s="33" customFormat="1" ht="14.25">
      <c r="B446" s="34"/>
      <c r="G446" s="35"/>
      <c r="H446" s="36"/>
      <c r="I446" s="36"/>
      <c r="M446" s="35"/>
    </row>
    <row r="447" spans="2:13" s="33" customFormat="1" ht="14.25">
      <c r="B447" s="34"/>
      <c r="G447" s="35"/>
      <c r="H447" s="36"/>
      <c r="I447" s="36"/>
      <c r="M447" s="35"/>
    </row>
    <row r="448" spans="2:13" s="33" customFormat="1" ht="14.25">
      <c r="B448" s="34"/>
      <c r="G448" s="35"/>
      <c r="H448" s="36"/>
      <c r="I448" s="36"/>
      <c r="M448" s="35"/>
    </row>
    <row r="449" spans="2:13" s="33" customFormat="1" ht="14.25">
      <c r="B449" s="34"/>
      <c r="G449" s="35"/>
      <c r="H449" s="36"/>
      <c r="I449" s="36"/>
      <c r="M449" s="35"/>
    </row>
    <row r="450" spans="2:13" s="33" customFormat="1" ht="14.25">
      <c r="B450" s="34"/>
      <c r="G450" s="35"/>
      <c r="H450" s="36"/>
      <c r="I450" s="36"/>
      <c r="M450" s="35"/>
    </row>
    <row r="451" spans="2:13" s="33" customFormat="1" ht="14.25">
      <c r="B451" s="34"/>
      <c r="G451" s="35"/>
      <c r="H451" s="36"/>
      <c r="I451" s="36"/>
      <c r="M451" s="35"/>
    </row>
    <row r="452" spans="2:13" s="33" customFormat="1" ht="14.25">
      <c r="B452" s="34"/>
      <c r="G452" s="35"/>
      <c r="H452" s="36"/>
      <c r="I452" s="36"/>
      <c r="M452" s="35"/>
    </row>
    <row r="453" spans="2:13" s="33" customFormat="1" ht="14.25">
      <c r="B453" s="34"/>
      <c r="G453" s="35"/>
      <c r="H453" s="36"/>
      <c r="I453" s="36"/>
      <c r="M453" s="35"/>
    </row>
    <row r="454" spans="2:13" s="33" customFormat="1" ht="14.25">
      <c r="B454" s="34"/>
      <c r="G454" s="35"/>
      <c r="H454" s="36"/>
      <c r="I454" s="36"/>
      <c r="M454" s="35"/>
    </row>
    <row r="455" spans="2:13" s="33" customFormat="1" ht="14.25">
      <c r="B455" s="34"/>
      <c r="G455" s="35"/>
      <c r="H455" s="36"/>
      <c r="I455" s="36"/>
      <c r="M455" s="35"/>
    </row>
    <row r="456" spans="2:13" s="33" customFormat="1" ht="14.25">
      <c r="B456" s="34"/>
      <c r="G456" s="35"/>
      <c r="H456" s="36"/>
      <c r="I456" s="36"/>
      <c r="M456" s="35"/>
    </row>
    <row r="457" spans="2:13" s="33" customFormat="1" ht="14.25">
      <c r="B457" s="34"/>
      <c r="G457" s="35"/>
      <c r="H457" s="36"/>
      <c r="I457" s="36"/>
      <c r="M457" s="35"/>
    </row>
    <row r="458" spans="2:13" s="33" customFormat="1" ht="14.25">
      <c r="B458" s="34"/>
      <c r="G458" s="35"/>
      <c r="H458" s="36"/>
      <c r="I458" s="36"/>
      <c r="M458" s="35"/>
    </row>
    <row r="459" spans="2:13" s="33" customFormat="1" ht="14.25">
      <c r="B459" s="34"/>
      <c r="G459" s="35"/>
      <c r="H459" s="36"/>
      <c r="I459" s="36"/>
      <c r="M459" s="35"/>
    </row>
    <row r="460" spans="2:13" s="33" customFormat="1" ht="14.25">
      <c r="B460" s="34"/>
      <c r="G460" s="35"/>
      <c r="H460" s="36"/>
      <c r="I460" s="36"/>
      <c r="M460" s="35"/>
    </row>
    <row r="461" spans="2:13" s="33" customFormat="1" ht="14.25">
      <c r="B461" s="34"/>
      <c r="G461" s="35"/>
      <c r="H461" s="36"/>
      <c r="I461" s="36"/>
      <c r="M461" s="35"/>
    </row>
    <row r="462" spans="2:13" s="33" customFormat="1" ht="14.25">
      <c r="B462" s="34"/>
      <c r="G462" s="35"/>
      <c r="H462" s="36"/>
      <c r="I462" s="36"/>
      <c r="M462" s="35"/>
    </row>
    <row r="463" spans="2:13" s="33" customFormat="1" ht="14.25">
      <c r="B463" s="34"/>
      <c r="G463" s="35"/>
      <c r="H463" s="36"/>
      <c r="I463" s="36"/>
      <c r="M463" s="35"/>
    </row>
    <row r="464" spans="2:13" s="33" customFormat="1" ht="14.25">
      <c r="B464" s="34"/>
      <c r="G464" s="35"/>
      <c r="H464" s="36"/>
      <c r="I464" s="36"/>
      <c r="M464" s="35"/>
    </row>
    <row r="465" spans="2:13" s="33" customFormat="1" ht="14.25">
      <c r="B465" s="34"/>
      <c r="G465" s="35"/>
      <c r="H465" s="36"/>
      <c r="I465" s="36"/>
      <c r="M465" s="35"/>
    </row>
    <row r="466" spans="2:13" s="33" customFormat="1" ht="14.25">
      <c r="B466" s="34"/>
      <c r="G466" s="35"/>
      <c r="H466" s="36"/>
      <c r="I466" s="36"/>
      <c r="M466" s="35"/>
    </row>
    <row r="467" spans="2:13" s="33" customFormat="1" ht="14.25">
      <c r="B467" s="34"/>
      <c r="G467" s="35"/>
      <c r="H467" s="36"/>
      <c r="I467" s="36"/>
      <c r="M467" s="35"/>
    </row>
    <row r="468" spans="2:13" s="33" customFormat="1" ht="14.25">
      <c r="B468" s="34"/>
      <c r="G468" s="35"/>
      <c r="H468" s="36"/>
      <c r="I468" s="36"/>
      <c r="M468" s="35"/>
    </row>
  </sheetData>
  <sheetProtection selectLockedCells="1" selectUnlockedCells="1"/>
  <mergeCells count="45">
    <mergeCell ref="Q47:U47"/>
    <mergeCell ref="Q43:U43"/>
    <mergeCell ref="Q44:U44"/>
    <mergeCell ref="Q45:U45"/>
    <mergeCell ref="Q46:U46"/>
    <mergeCell ref="Q33:U33"/>
    <mergeCell ref="Q34:U34"/>
    <mergeCell ref="Q42:U42"/>
    <mergeCell ref="Q36:U36"/>
    <mergeCell ref="Q37:U37"/>
    <mergeCell ref="Q38:U38"/>
    <mergeCell ref="Q39:U39"/>
    <mergeCell ref="Q40:U40"/>
    <mergeCell ref="S12:S13"/>
    <mergeCell ref="T12:T13"/>
    <mergeCell ref="Q41:U41"/>
    <mergeCell ref="Q29:U29"/>
    <mergeCell ref="Q30:U30"/>
    <mergeCell ref="Q31:U31"/>
    <mergeCell ref="Q32:U32"/>
    <mergeCell ref="Q25:U25"/>
    <mergeCell ref="Q26:U26"/>
    <mergeCell ref="Q27:U27"/>
    <mergeCell ref="Q28:U28"/>
    <mergeCell ref="Q35:U35"/>
    <mergeCell ref="Q21:U21"/>
    <mergeCell ref="Q22:U22"/>
    <mergeCell ref="Q23:U23"/>
    <mergeCell ref="Q24:U24"/>
    <mergeCell ref="Q17:U17"/>
    <mergeCell ref="Q18:U18"/>
    <mergeCell ref="Q19:U19"/>
    <mergeCell ref="Q20:U20"/>
    <mergeCell ref="E11:E12"/>
    <mergeCell ref="Q15:U15"/>
    <mergeCell ref="Q16:U16"/>
    <mergeCell ref="F11:J12"/>
    <mergeCell ref="Q12:Q13"/>
    <mergeCell ref="R12:R13"/>
    <mergeCell ref="C2:U3"/>
    <mergeCell ref="E9:E10"/>
    <mergeCell ref="F7:J7"/>
    <mergeCell ref="F8:J8"/>
    <mergeCell ref="F9:J10"/>
    <mergeCell ref="Q4:T4"/>
  </mergeCells>
  <conditionalFormatting sqref="K48:P48 J16:J46 J48:J49 J52:J53">
    <cfRule type="cellIs" priority="2" dxfId="48" operator="equal" stopIfTrue="1">
      <formula>"""0:00"""</formula>
    </cfRule>
  </conditionalFormatting>
  <conditionalFormatting sqref="G4:I6 G1:I1 G47:G65536 G13:I15 I48:I65536 H48:H49 H52:H65536">
    <cfRule type="cellIs" priority="3" dxfId="49" operator="equal" stopIfTrue="1">
      <formula>"休出"</formula>
    </cfRule>
    <cfRule type="cellIs" priority="4" dxfId="50" operator="equal" stopIfTrue="1">
      <formula>"休日"</formula>
    </cfRule>
  </conditionalFormatting>
  <conditionalFormatting sqref="G16:I46">
    <cfRule type="cellIs" priority="5" dxfId="49" operator="equal" stopIfTrue="1">
      <formula>"休出"</formula>
    </cfRule>
    <cfRule type="cellIs" priority="6" dxfId="50" operator="equal" stopIfTrue="1">
      <formula>"休日"</formula>
    </cfRule>
    <cfRule type="cellIs" priority="7" dxfId="0" operator="equal" stopIfTrue="1">
      <formula>"有休"</formula>
    </cfRule>
  </conditionalFormatting>
  <conditionalFormatting sqref="D54:D65536 D1 D52 D4:D6 D8:D50">
    <cfRule type="cellIs" priority="8" dxfId="0" operator="equal" stopIfTrue="1">
      <formula>"日"</formula>
    </cfRule>
    <cfRule type="cellIs" priority="9" dxfId="0" operator="equal" stopIfTrue="1">
      <formula>"土"</formula>
    </cfRule>
  </conditionalFormatting>
  <conditionalFormatting sqref="O47:P47 L16:N47 H47:K47">
    <cfRule type="cellIs" priority="10" dxfId="48" operator="equal" stopIfTrue="1">
      <formula>0</formula>
    </cfRule>
  </conditionalFormatting>
  <conditionalFormatting sqref="O16:P46">
    <cfRule type="cellIs" priority="12" dxfId="51" operator="equal" stopIfTrue="1">
      <formula>0</formula>
    </cfRule>
  </conditionalFormatting>
  <conditionalFormatting sqref="K16:K46">
    <cfRule type="cellIs" priority="13" dxfId="48" operator="equal" stopIfTrue="1">
      <formula>0</formula>
    </cfRule>
    <cfRule type="cellIs" priority="14" dxfId="7" operator="lessThan" stopIfTrue="1">
      <formula>0.291666666666667</formula>
    </cfRule>
  </conditionalFormatting>
  <conditionalFormatting sqref="D16:D46">
    <cfRule type="expression" priority="1" dxfId="52" stopIfTrue="1">
      <formula>COUNTIF(祝日リスト,$A16)=1</formula>
    </cfRule>
  </conditionalFormatting>
  <dataValidations count="3">
    <dataValidation type="list" allowBlank="1" showInputMessage="1" showErrorMessage="1" sqref="G47:G48 H48:I48">
      <formula1>"勤務,休出,休日"</formula1>
    </dataValidation>
    <dataValidation type="list" allowBlank="1" showInputMessage="1" showErrorMessage="1" sqref="G16:G46">
      <formula1>"勤務,休出,休日,有休,特休,欠勤"</formula1>
    </dataValidation>
    <dataValidation type="list" allowBlank="1" showInputMessage="1" showErrorMessage="1" sqref="F8:J8">
      <formula1>"正社員,短時間正社員,パート,アルバイト,"</formula1>
    </dataValidation>
  </dataValidations>
  <printOptions horizontalCentered="1" verticalCentered="1"/>
  <pageMargins left="0.17" right="0.24" top="0.32" bottom="0.47" header="0.17" footer="0.31496062992125984"/>
  <pageSetup cellComments="asDisplayed" fitToHeight="1" fitToWidth="1" horizontalDpi="600" verticalDpi="600" orientation="portrait" paperSize="9" scale="11" r:id="rId4"/>
  <headerFooter alignWithMargins="0">
    <oddHeader>&amp;L&amp;F&amp;R&amp;A</oddHeader>
    <oddFooter>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EU468"/>
  <sheetViews>
    <sheetView view="pageBreakPreview" zoomScale="75" zoomScaleNormal="75" zoomScaleSheetLayoutView="75" workbookViewId="0" topLeftCell="C2">
      <selection activeCell="B2" sqref="A1:B16384"/>
    </sheetView>
  </sheetViews>
  <sheetFormatPr defaultColWidth="4.125" defaultRowHeight="13.5"/>
  <cols>
    <col min="1" max="1" width="5.125" style="1" hidden="1" customWidth="1"/>
    <col min="2" max="2" width="2.25390625" style="2" hidden="1" customWidth="1"/>
    <col min="3" max="4" width="10.625" style="3" bestFit="1" customWidth="1"/>
    <col min="5" max="5" width="11.375" style="3" bestFit="1" customWidth="1"/>
    <col min="6" max="6" width="10.625" style="3" bestFit="1" customWidth="1"/>
    <col min="7" max="7" width="6.75390625" style="4" bestFit="1" customWidth="1"/>
    <col min="8" max="8" width="10.625" style="21" bestFit="1" customWidth="1"/>
    <col min="9" max="9" width="6.50390625" style="21" bestFit="1" customWidth="1"/>
    <col min="10" max="12" width="10.375" style="3" customWidth="1"/>
    <col min="13" max="13" width="10.375" style="4" customWidth="1"/>
    <col min="14" max="14" width="10.375" style="5" customWidth="1"/>
    <col min="15" max="16" width="7.375" style="5" bestFit="1" customWidth="1"/>
    <col min="17" max="17" width="16.625" style="3" customWidth="1"/>
    <col min="18" max="18" width="11.625" style="3" bestFit="1" customWidth="1"/>
    <col min="19" max="19" width="13.875" style="3" customWidth="1"/>
    <col min="20" max="20" width="11.625" style="3" customWidth="1"/>
    <col min="21" max="21" width="7.125" style="3" customWidth="1"/>
    <col min="22" max="22" width="1.00390625" style="3" customWidth="1"/>
    <col min="23" max="23" width="9.00390625" style="26" customWidth="1"/>
    <col min="24" max="28" width="4.125" style="26" customWidth="1"/>
    <col min="29" max="29" width="10.00390625" style="26" bestFit="1" customWidth="1"/>
    <col min="30" max="151" width="4.125" style="26" customWidth="1"/>
    <col min="152" max="16384" width="4.125" style="3" customWidth="1"/>
  </cols>
  <sheetData>
    <row r="1" ht="14.25" hidden="1"/>
    <row r="2" spans="3:21" ht="18" customHeight="1">
      <c r="C2" s="213" t="s">
        <v>52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3:31" ht="24" customHeight="1"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AD3" s="27"/>
      <c r="AE3" s="27"/>
    </row>
    <row r="4" spans="3:31" ht="14.25">
      <c r="C4" s="92"/>
      <c r="D4" s="92"/>
      <c r="E4" s="92"/>
      <c r="F4" s="92"/>
      <c r="G4" s="93"/>
      <c r="H4" s="94"/>
      <c r="I4" s="94"/>
      <c r="J4" s="92"/>
      <c r="K4" s="92"/>
      <c r="L4" s="92"/>
      <c r="M4" s="93"/>
      <c r="N4" s="95"/>
      <c r="O4" s="95"/>
      <c r="P4" s="95"/>
      <c r="Q4" s="225"/>
      <c r="R4" s="225"/>
      <c r="S4" s="225"/>
      <c r="T4" s="225"/>
      <c r="U4" s="92"/>
      <c r="AD4" s="27"/>
      <c r="AE4" s="27"/>
    </row>
    <row r="5" spans="3:21" ht="15" thickBot="1">
      <c r="C5" s="92"/>
      <c r="D5" s="92"/>
      <c r="E5" s="92"/>
      <c r="F5" s="92"/>
      <c r="G5" s="93"/>
      <c r="H5" s="94"/>
      <c r="I5" s="94"/>
      <c r="J5" s="92"/>
      <c r="K5" s="92"/>
      <c r="L5" s="92"/>
      <c r="M5" s="93"/>
      <c r="N5" s="95"/>
      <c r="O5" s="95"/>
      <c r="P5" s="95"/>
      <c r="Q5" s="170" t="s">
        <v>21</v>
      </c>
      <c r="R5" s="96" t="s">
        <v>18</v>
      </c>
      <c r="S5" s="97" t="s">
        <v>50</v>
      </c>
      <c r="T5" s="97" t="s">
        <v>51</v>
      </c>
      <c r="U5" s="92"/>
    </row>
    <row r="6" spans="3:21" ht="21" customHeight="1">
      <c r="C6" s="86">
        <v>2021</v>
      </c>
      <c r="D6" s="171" t="s">
        <v>40</v>
      </c>
      <c r="E6" s="92"/>
      <c r="F6" s="92"/>
      <c r="G6" s="93"/>
      <c r="H6" s="94"/>
      <c r="I6" s="94"/>
      <c r="J6" s="92"/>
      <c r="K6" s="92"/>
      <c r="L6" s="92"/>
      <c r="M6" s="93"/>
      <c r="N6" s="95"/>
      <c r="O6" s="95"/>
      <c r="P6" s="95"/>
      <c r="Q6" s="25">
        <v>0.3333333333333333</v>
      </c>
      <c r="R6" s="25">
        <v>0.041666666666666664</v>
      </c>
      <c r="S6" s="60">
        <v>0.9166666666666666</v>
      </c>
      <c r="T6" s="60">
        <v>1.2083333333333333</v>
      </c>
      <c r="U6" s="92"/>
    </row>
    <row r="7" spans="3:21" ht="21" customHeight="1" thickBot="1">
      <c r="C7" s="87">
        <v>7</v>
      </c>
      <c r="D7" s="172" t="s">
        <v>41</v>
      </c>
      <c r="E7" s="173"/>
      <c r="F7" s="269"/>
      <c r="G7" s="269"/>
      <c r="H7" s="269"/>
      <c r="I7" s="269"/>
      <c r="J7" s="269"/>
      <c r="K7" s="101"/>
      <c r="L7" s="101"/>
      <c r="M7" s="93"/>
      <c r="N7" s="95"/>
      <c r="O7" s="95"/>
      <c r="P7" s="95"/>
      <c r="Q7" s="192"/>
      <c r="R7" s="193" t="s">
        <v>44</v>
      </c>
      <c r="S7" s="102"/>
      <c r="T7" s="102"/>
      <c r="U7" s="92"/>
    </row>
    <row r="8" spans="3:25" ht="25.5">
      <c r="C8" s="174"/>
      <c r="D8" s="107"/>
      <c r="E8" s="175" t="s">
        <v>35</v>
      </c>
      <c r="F8" s="270"/>
      <c r="G8" s="271"/>
      <c r="H8" s="271"/>
      <c r="I8" s="271"/>
      <c r="J8" s="272"/>
      <c r="K8" s="101"/>
      <c r="L8" s="101"/>
      <c r="M8" s="93"/>
      <c r="N8" s="95"/>
      <c r="O8" s="95"/>
      <c r="P8" s="95"/>
      <c r="Q8" s="32"/>
      <c r="R8" s="91">
        <v>0.041666666666666664</v>
      </c>
      <c r="S8" s="109"/>
      <c r="T8" s="109"/>
      <c r="U8" s="92"/>
      <c r="Y8" s="38"/>
    </row>
    <row r="9" spans="3:21" ht="14.25" customHeight="1">
      <c r="C9" s="92"/>
      <c r="D9" s="92"/>
      <c r="E9" s="268" t="s">
        <v>33</v>
      </c>
      <c r="F9" s="273"/>
      <c r="G9" s="274"/>
      <c r="H9" s="274"/>
      <c r="I9" s="274"/>
      <c r="J9" s="275"/>
      <c r="K9" s="101"/>
      <c r="L9" s="101"/>
      <c r="M9" s="93"/>
      <c r="N9" s="95"/>
      <c r="O9" s="95"/>
      <c r="P9" s="95"/>
      <c r="Q9" s="92"/>
      <c r="R9" s="92"/>
      <c r="S9" s="92"/>
      <c r="T9" s="92"/>
      <c r="U9" s="92"/>
    </row>
    <row r="10" spans="3:21" ht="14.25" customHeight="1">
      <c r="C10" s="92"/>
      <c r="D10" s="92"/>
      <c r="E10" s="268"/>
      <c r="F10" s="276"/>
      <c r="G10" s="277"/>
      <c r="H10" s="277"/>
      <c r="I10" s="277"/>
      <c r="J10" s="278"/>
      <c r="K10" s="101"/>
      <c r="L10" s="101"/>
      <c r="M10" s="93"/>
      <c r="N10" s="95"/>
      <c r="O10" s="95"/>
      <c r="P10" s="95"/>
      <c r="Q10" s="92"/>
      <c r="R10" s="92"/>
      <c r="S10" s="92"/>
      <c r="T10" s="92"/>
      <c r="U10" s="92"/>
    </row>
    <row r="11" spans="3:21" ht="22.5" customHeight="1">
      <c r="C11" s="92"/>
      <c r="D11" s="92"/>
      <c r="E11" s="256" t="s">
        <v>34</v>
      </c>
      <c r="F11" s="262"/>
      <c r="G11" s="263"/>
      <c r="H11" s="263"/>
      <c r="I11" s="263"/>
      <c r="J11" s="264"/>
      <c r="K11" s="101"/>
      <c r="L11" s="101"/>
      <c r="M11" s="93"/>
      <c r="N11" s="95"/>
      <c r="O11" s="95"/>
      <c r="P11" s="95"/>
      <c r="Q11" s="110"/>
      <c r="R11" s="195" t="s">
        <v>53</v>
      </c>
      <c r="S11" s="195" t="s">
        <v>54</v>
      </c>
      <c r="T11" s="195" t="s">
        <v>55</v>
      </c>
      <c r="U11" s="92"/>
    </row>
    <row r="12" spans="3:21" ht="22.5" customHeight="1" thickBot="1">
      <c r="C12" s="92"/>
      <c r="D12" s="92"/>
      <c r="E12" s="257"/>
      <c r="F12" s="265"/>
      <c r="G12" s="266"/>
      <c r="H12" s="266"/>
      <c r="I12" s="266"/>
      <c r="J12" s="267"/>
      <c r="K12" s="101"/>
      <c r="L12" s="101"/>
      <c r="M12" s="93"/>
      <c r="N12" s="95"/>
      <c r="O12" s="95"/>
      <c r="P12" s="95"/>
      <c r="Q12" s="92"/>
      <c r="R12" s="242"/>
      <c r="S12" s="242"/>
      <c r="T12" s="242"/>
      <c r="U12" s="92"/>
    </row>
    <row r="13" spans="3:21" ht="31.5" customHeight="1">
      <c r="C13" s="92"/>
      <c r="D13" s="92"/>
      <c r="E13" s="92"/>
      <c r="F13" s="92"/>
      <c r="G13" s="93"/>
      <c r="H13" s="94"/>
      <c r="I13" s="94"/>
      <c r="J13" s="92"/>
      <c r="K13" s="92"/>
      <c r="L13" s="92"/>
      <c r="M13" s="93"/>
      <c r="N13" s="95"/>
      <c r="O13" s="95"/>
      <c r="P13" s="95"/>
      <c r="Q13" s="92"/>
      <c r="R13" s="243"/>
      <c r="S13" s="243"/>
      <c r="T13" s="243"/>
      <c r="U13" s="92"/>
    </row>
    <row r="14" spans="3:21" ht="31.5" customHeight="1" thickBot="1">
      <c r="C14" s="92"/>
      <c r="D14" s="92"/>
      <c r="E14" s="92"/>
      <c r="F14" s="92"/>
      <c r="G14" s="93"/>
      <c r="H14" s="94"/>
      <c r="I14" s="94"/>
      <c r="J14" s="92"/>
      <c r="K14" s="92"/>
      <c r="L14" s="92"/>
      <c r="M14" s="93"/>
      <c r="N14" s="95"/>
      <c r="O14" s="95"/>
      <c r="P14" s="95"/>
      <c r="Q14" s="92"/>
      <c r="R14" s="92"/>
      <c r="S14" s="92"/>
      <c r="T14" s="92"/>
      <c r="U14" s="92"/>
    </row>
    <row r="15" spans="1:151" s="8" customFormat="1" ht="29.25" thickBot="1">
      <c r="A15" s="6"/>
      <c r="B15" s="7"/>
      <c r="C15" s="79" t="s">
        <v>0</v>
      </c>
      <c r="D15" s="80" t="s">
        <v>1</v>
      </c>
      <c r="E15" s="176" t="s">
        <v>2</v>
      </c>
      <c r="F15" s="177" t="s">
        <v>3</v>
      </c>
      <c r="G15" s="178" t="s">
        <v>4</v>
      </c>
      <c r="H15" s="179" t="s">
        <v>23</v>
      </c>
      <c r="I15" s="179" t="s">
        <v>43</v>
      </c>
      <c r="J15" s="180" t="s">
        <v>5</v>
      </c>
      <c r="K15" s="180" t="s">
        <v>20</v>
      </c>
      <c r="L15" s="180" t="s">
        <v>6</v>
      </c>
      <c r="M15" s="181" t="s">
        <v>7</v>
      </c>
      <c r="N15" s="182" t="s">
        <v>8</v>
      </c>
      <c r="O15" s="183" t="s">
        <v>24</v>
      </c>
      <c r="P15" s="184" t="s">
        <v>46</v>
      </c>
      <c r="Q15" s="258" t="s">
        <v>42</v>
      </c>
      <c r="R15" s="258"/>
      <c r="S15" s="258"/>
      <c r="T15" s="258"/>
      <c r="U15" s="259"/>
      <c r="V15" s="31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22" ht="39" customHeight="1" thickTop="1">
      <c r="A16" s="9">
        <f>DATE(C6,C7,1)</f>
        <v>44378</v>
      </c>
      <c r="B16" s="2">
        <v>1</v>
      </c>
      <c r="C16" s="81">
        <f>DAY(A16)</f>
        <v>1</v>
      </c>
      <c r="D16" s="42" t="str">
        <f>CHOOSE(WEEKDAY(A16),"日","月","火","水","木","金","土")</f>
        <v>木</v>
      </c>
      <c r="E16" s="88"/>
      <c r="F16" s="47"/>
      <c r="G16" s="22"/>
      <c r="H16" s="78">
        <f>F16-E16</f>
        <v>0</v>
      </c>
      <c r="I16" s="78" t="str">
        <f>IF(H16&gt;=$R$8,$R$6,"0:00")</f>
        <v>0:00</v>
      </c>
      <c r="J16" s="185">
        <f>IF(H16=0,"",IF(G16="休日","",IF(G16="有休","",IF(G16="欠勤","",IF(G16="特休","",(H16-I16+P16-O16))))))</f>
      </c>
      <c r="K16" s="121">
        <f>IF(G16="勤務",IF(J16&gt;$Q$6,$Q$6,J16),0)</f>
        <v>0</v>
      </c>
      <c r="L16" s="122">
        <f>IF(G16="勤務",(J16-K16),0)</f>
        <v>0</v>
      </c>
      <c r="M16" s="123">
        <f>IF(F16&gt;$S$6,F16-$S$6,0)</f>
        <v>0</v>
      </c>
      <c r="N16" s="124">
        <f>IF(G16="休出",J16,0)</f>
        <v>0</v>
      </c>
      <c r="O16" s="50"/>
      <c r="P16" s="51"/>
      <c r="Q16" s="260"/>
      <c r="R16" s="260"/>
      <c r="S16" s="260"/>
      <c r="T16" s="260"/>
      <c r="U16" s="261"/>
      <c r="V16" s="32"/>
    </row>
    <row r="17" spans="1:22" ht="39" customHeight="1">
      <c r="A17" s="9">
        <f aca="true" t="shared" si="0" ref="A17:A46">A16+1</f>
        <v>44379</v>
      </c>
      <c r="B17" s="2">
        <v>2</v>
      </c>
      <c r="C17" s="82">
        <f aca="true" t="shared" si="1" ref="C17:C46">DAY(A17)</f>
        <v>2</v>
      </c>
      <c r="D17" s="44" t="str">
        <f aca="true" t="shared" si="2" ref="D17:D46">CHOOSE(WEEKDAY(A17),"日","月","火","水","木","金","土")</f>
        <v>金</v>
      </c>
      <c r="E17" s="89"/>
      <c r="F17" s="48"/>
      <c r="G17" s="23"/>
      <c r="H17" s="125">
        <f>F17-E17</f>
        <v>0</v>
      </c>
      <c r="I17" s="125" t="str">
        <f aca="true" t="shared" si="3" ref="I17:I46">IF(H17&gt;=$R$8,$R$6,"0:00")</f>
        <v>0:00</v>
      </c>
      <c r="J17" s="120">
        <f aca="true" t="shared" si="4" ref="J17:J46">IF(H17=0,"",IF(G17="休日","",IF(G17="有休","",IF(G17="欠勤","",IF(G17="特休","",(H17-I17+P17-O17))))))</f>
      </c>
      <c r="K17" s="126">
        <f aca="true" t="shared" si="5" ref="K17:K46">IF(G17="勤務",IF(J17&gt;$Q$6,$Q$6,J17),0)</f>
        <v>0</v>
      </c>
      <c r="L17" s="127">
        <f aca="true" t="shared" si="6" ref="L17:L46">IF(G17="勤務",(J17-K17),0)</f>
        <v>0</v>
      </c>
      <c r="M17" s="126">
        <f aca="true" t="shared" si="7" ref="M17:M46">IF(F17&gt;$S$6,F17-$S$6,0)</f>
        <v>0</v>
      </c>
      <c r="N17" s="128">
        <f aca="true" t="shared" si="8" ref="N17:N46">IF(G17="休出",J17,0)</f>
        <v>0</v>
      </c>
      <c r="O17" s="52"/>
      <c r="P17" s="53"/>
      <c r="Q17" s="249"/>
      <c r="R17" s="249"/>
      <c r="S17" s="249"/>
      <c r="T17" s="249"/>
      <c r="U17" s="250"/>
      <c r="V17" s="32"/>
    </row>
    <row r="18" spans="1:22" ht="39" customHeight="1">
      <c r="A18" s="9">
        <f t="shared" si="0"/>
        <v>44380</v>
      </c>
      <c r="B18" s="2">
        <v>3</v>
      </c>
      <c r="C18" s="82">
        <f t="shared" si="1"/>
        <v>3</v>
      </c>
      <c r="D18" s="44" t="str">
        <f t="shared" si="2"/>
        <v>土</v>
      </c>
      <c r="E18" s="89"/>
      <c r="F18" s="48"/>
      <c r="G18" s="23"/>
      <c r="H18" s="125">
        <f aca="true" t="shared" si="9" ref="H18:H46">F18-E18</f>
        <v>0</v>
      </c>
      <c r="I18" s="125" t="str">
        <f t="shared" si="3"/>
        <v>0:00</v>
      </c>
      <c r="J18" s="120">
        <f t="shared" si="4"/>
      </c>
      <c r="K18" s="126">
        <f>IF(G18="勤務",IF(J18&gt;$Q$6,$Q$6,J18),0)</f>
        <v>0</v>
      </c>
      <c r="L18" s="127">
        <f t="shared" si="6"/>
        <v>0</v>
      </c>
      <c r="M18" s="126">
        <f t="shared" si="7"/>
        <v>0</v>
      </c>
      <c r="N18" s="128">
        <f t="shared" si="8"/>
        <v>0</v>
      </c>
      <c r="O18" s="52"/>
      <c r="P18" s="53"/>
      <c r="Q18" s="249"/>
      <c r="R18" s="249"/>
      <c r="S18" s="249"/>
      <c r="T18" s="249"/>
      <c r="U18" s="250"/>
      <c r="V18" s="32"/>
    </row>
    <row r="19" spans="1:22" ht="39" customHeight="1">
      <c r="A19" s="9">
        <f t="shared" si="0"/>
        <v>44381</v>
      </c>
      <c r="B19" s="2">
        <v>4</v>
      </c>
      <c r="C19" s="82">
        <f t="shared" si="1"/>
        <v>4</v>
      </c>
      <c r="D19" s="44" t="str">
        <f t="shared" si="2"/>
        <v>日</v>
      </c>
      <c r="E19" s="89"/>
      <c r="F19" s="48"/>
      <c r="G19" s="23"/>
      <c r="H19" s="125">
        <f t="shared" si="9"/>
        <v>0</v>
      </c>
      <c r="I19" s="125" t="str">
        <f t="shared" si="3"/>
        <v>0:00</v>
      </c>
      <c r="J19" s="120">
        <f t="shared" si="4"/>
      </c>
      <c r="K19" s="126">
        <f t="shared" si="5"/>
        <v>0</v>
      </c>
      <c r="L19" s="127">
        <f t="shared" si="6"/>
        <v>0</v>
      </c>
      <c r="M19" s="126">
        <f t="shared" si="7"/>
        <v>0</v>
      </c>
      <c r="N19" s="128">
        <f t="shared" si="8"/>
        <v>0</v>
      </c>
      <c r="O19" s="52"/>
      <c r="P19" s="53"/>
      <c r="Q19" s="249"/>
      <c r="R19" s="249"/>
      <c r="S19" s="249"/>
      <c r="T19" s="249"/>
      <c r="U19" s="250"/>
      <c r="V19" s="32"/>
    </row>
    <row r="20" spans="1:22" ht="39" customHeight="1">
      <c r="A20" s="9">
        <f t="shared" si="0"/>
        <v>44382</v>
      </c>
      <c r="B20" s="2">
        <v>5</v>
      </c>
      <c r="C20" s="82">
        <f t="shared" si="1"/>
        <v>5</v>
      </c>
      <c r="D20" s="44" t="str">
        <f t="shared" si="2"/>
        <v>月</v>
      </c>
      <c r="E20" s="89"/>
      <c r="F20" s="48"/>
      <c r="G20" s="23"/>
      <c r="H20" s="125">
        <f t="shared" si="9"/>
        <v>0</v>
      </c>
      <c r="I20" s="125" t="str">
        <f t="shared" si="3"/>
        <v>0:00</v>
      </c>
      <c r="J20" s="120">
        <f t="shared" si="4"/>
      </c>
      <c r="K20" s="126">
        <f t="shared" si="5"/>
        <v>0</v>
      </c>
      <c r="L20" s="127">
        <f t="shared" si="6"/>
        <v>0</v>
      </c>
      <c r="M20" s="126">
        <f t="shared" si="7"/>
        <v>0</v>
      </c>
      <c r="N20" s="128">
        <f t="shared" si="8"/>
        <v>0</v>
      </c>
      <c r="O20" s="52"/>
      <c r="P20" s="53"/>
      <c r="Q20" s="249"/>
      <c r="R20" s="249"/>
      <c r="S20" s="249"/>
      <c r="T20" s="249"/>
      <c r="U20" s="250"/>
      <c r="V20" s="32"/>
    </row>
    <row r="21" spans="1:22" ht="39" customHeight="1">
      <c r="A21" s="9">
        <f t="shared" si="0"/>
        <v>44383</v>
      </c>
      <c r="B21" s="2">
        <v>6</v>
      </c>
      <c r="C21" s="82">
        <f t="shared" si="1"/>
        <v>6</v>
      </c>
      <c r="D21" s="44" t="str">
        <f t="shared" si="2"/>
        <v>火</v>
      </c>
      <c r="E21" s="89"/>
      <c r="F21" s="48"/>
      <c r="G21" s="23"/>
      <c r="H21" s="125">
        <f t="shared" si="9"/>
        <v>0</v>
      </c>
      <c r="I21" s="125" t="str">
        <f t="shared" si="3"/>
        <v>0:00</v>
      </c>
      <c r="J21" s="120">
        <f t="shared" si="4"/>
      </c>
      <c r="K21" s="126">
        <f t="shared" si="5"/>
        <v>0</v>
      </c>
      <c r="L21" s="127">
        <f t="shared" si="6"/>
        <v>0</v>
      </c>
      <c r="M21" s="126">
        <f t="shared" si="7"/>
        <v>0</v>
      </c>
      <c r="N21" s="128">
        <f t="shared" si="8"/>
        <v>0</v>
      </c>
      <c r="O21" s="52"/>
      <c r="P21" s="53"/>
      <c r="Q21" s="249"/>
      <c r="R21" s="249"/>
      <c r="S21" s="249"/>
      <c r="T21" s="249"/>
      <c r="U21" s="250"/>
      <c r="V21" s="32"/>
    </row>
    <row r="22" spans="1:22" ht="39" customHeight="1">
      <c r="A22" s="9">
        <f t="shared" si="0"/>
        <v>44384</v>
      </c>
      <c r="B22" s="2">
        <v>7</v>
      </c>
      <c r="C22" s="82">
        <f t="shared" si="1"/>
        <v>7</v>
      </c>
      <c r="D22" s="44" t="str">
        <f t="shared" si="2"/>
        <v>水</v>
      </c>
      <c r="E22" s="89"/>
      <c r="F22" s="48"/>
      <c r="G22" s="23"/>
      <c r="H22" s="125">
        <f t="shared" si="9"/>
        <v>0</v>
      </c>
      <c r="I22" s="125" t="str">
        <f t="shared" si="3"/>
        <v>0:00</v>
      </c>
      <c r="J22" s="120">
        <f t="shared" si="4"/>
      </c>
      <c r="K22" s="126">
        <f t="shared" si="5"/>
        <v>0</v>
      </c>
      <c r="L22" s="127">
        <f t="shared" si="6"/>
        <v>0</v>
      </c>
      <c r="M22" s="126">
        <f t="shared" si="7"/>
        <v>0</v>
      </c>
      <c r="N22" s="128">
        <f t="shared" si="8"/>
        <v>0</v>
      </c>
      <c r="O22" s="52"/>
      <c r="P22" s="53"/>
      <c r="Q22" s="249"/>
      <c r="R22" s="249"/>
      <c r="S22" s="249"/>
      <c r="T22" s="249"/>
      <c r="U22" s="250"/>
      <c r="V22" s="32"/>
    </row>
    <row r="23" spans="1:22" ht="39" customHeight="1">
      <c r="A23" s="9">
        <f t="shared" si="0"/>
        <v>44385</v>
      </c>
      <c r="B23" s="2">
        <v>8</v>
      </c>
      <c r="C23" s="82">
        <f t="shared" si="1"/>
        <v>8</v>
      </c>
      <c r="D23" s="44" t="str">
        <f t="shared" si="2"/>
        <v>木</v>
      </c>
      <c r="E23" s="89"/>
      <c r="F23" s="48"/>
      <c r="G23" s="23"/>
      <c r="H23" s="125">
        <f t="shared" si="9"/>
        <v>0</v>
      </c>
      <c r="I23" s="125" t="str">
        <f t="shared" si="3"/>
        <v>0:00</v>
      </c>
      <c r="J23" s="120">
        <f t="shared" si="4"/>
      </c>
      <c r="K23" s="126">
        <f t="shared" si="5"/>
        <v>0</v>
      </c>
      <c r="L23" s="127">
        <f t="shared" si="6"/>
        <v>0</v>
      </c>
      <c r="M23" s="126">
        <f t="shared" si="7"/>
        <v>0</v>
      </c>
      <c r="N23" s="128">
        <f t="shared" si="8"/>
        <v>0</v>
      </c>
      <c r="O23" s="52"/>
      <c r="P23" s="53"/>
      <c r="Q23" s="249"/>
      <c r="R23" s="249"/>
      <c r="S23" s="249"/>
      <c r="T23" s="249"/>
      <c r="U23" s="250"/>
      <c r="V23" s="32"/>
    </row>
    <row r="24" spans="1:22" ht="39" customHeight="1">
      <c r="A24" s="9">
        <f t="shared" si="0"/>
        <v>44386</v>
      </c>
      <c r="B24" s="2">
        <v>9</v>
      </c>
      <c r="C24" s="82">
        <f t="shared" si="1"/>
        <v>9</v>
      </c>
      <c r="D24" s="44" t="str">
        <f t="shared" si="2"/>
        <v>金</v>
      </c>
      <c r="E24" s="89"/>
      <c r="F24" s="48"/>
      <c r="G24" s="23"/>
      <c r="H24" s="125">
        <f t="shared" si="9"/>
        <v>0</v>
      </c>
      <c r="I24" s="125" t="str">
        <f t="shared" si="3"/>
        <v>0:00</v>
      </c>
      <c r="J24" s="120">
        <f t="shared" si="4"/>
      </c>
      <c r="K24" s="126">
        <f t="shared" si="5"/>
        <v>0</v>
      </c>
      <c r="L24" s="127">
        <f t="shared" si="6"/>
        <v>0</v>
      </c>
      <c r="M24" s="126">
        <f t="shared" si="7"/>
        <v>0</v>
      </c>
      <c r="N24" s="128">
        <f t="shared" si="8"/>
        <v>0</v>
      </c>
      <c r="O24" s="52"/>
      <c r="P24" s="53"/>
      <c r="Q24" s="249"/>
      <c r="R24" s="249"/>
      <c r="S24" s="249"/>
      <c r="T24" s="249"/>
      <c r="U24" s="250"/>
      <c r="V24" s="32"/>
    </row>
    <row r="25" spans="1:22" ht="39" customHeight="1">
      <c r="A25" s="9">
        <f t="shared" si="0"/>
        <v>44387</v>
      </c>
      <c r="B25" s="2">
        <v>10</v>
      </c>
      <c r="C25" s="82">
        <f t="shared" si="1"/>
        <v>10</v>
      </c>
      <c r="D25" s="44" t="str">
        <f t="shared" si="2"/>
        <v>土</v>
      </c>
      <c r="E25" s="89"/>
      <c r="F25" s="48"/>
      <c r="G25" s="23"/>
      <c r="H25" s="125">
        <f t="shared" si="9"/>
        <v>0</v>
      </c>
      <c r="I25" s="125" t="str">
        <f t="shared" si="3"/>
        <v>0:00</v>
      </c>
      <c r="J25" s="120">
        <f t="shared" si="4"/>
      </c>
      <c r="K25" s="126">
        <f t="shared" si="5"/>
        <v>0</v>
      </c>
      <c r="L25" s="127">
        <f t="shared" si="6"/>
        <v>0</v>
      </c>
      <c r="M25" s="126">
        <f t="shared" si="7"/>
        <v>0</v>
      </c>
      <c r="N25" s="128">
        <f t="shared" si="8"/>
        <v>0</v>
      </c>
      <c r="O25" s="52"/>
      <c r="P25" s="53"/>
      <c r="Q25" s="249"/>
      <c r="R25" s="249"/>
      <c r="S25" s="249"/>
      <c r="T25" s="249"/>
      <c r="U25" s="250"/>
      <c r="V25" s="32"/>
    </row>
    <row r="26" spans="1:22" ht="39" customHeight="1">
      <c r="A26" s="9">
        <f t="shared" si="0"/>
        <v>44388</v>
      </c>
      <c r="B26" s="2">
        <v>11</v>
      </c>
      <c r="C26" s="82">
        <f t="shared" si="1"/>
        <v>11</v>
      </c>
      <c r="D26" s="44" t="str">
        <f t="shared" si="2"/>
        <v>日</v>
      </c>
      <c r="E26" s="89"/>
      <c r="F26" s="48"/>
      <c r="G26" s="23"/>
      <c r="H26" s="125">
        <f t="shared" si="9"/>
        <v>0</v>
      </c>
      <c r="I26" s="125" t="str">
        <f t="shared" si="3"/>
        <v>0:00</v>
      </c>
      <c r="J26" s="120">
        <f t="shared" si="4"/>
      </c>
      <c r="K26" s="126">
        <f t="shared" si="5"/>
        <v>0</v>
      </c>
      <c r="L26" s="127">
        <f t="shared" si="6"/>
        <v>0</v>
      </c>
      <c r="M26" s="126">
        <f t="shared" si="7"/>
        <v>0</v>
      </c>
      <c r="N26" s="128">
        <f t="shared" si="8"/>
        <v>0</v>
      </c>
      <c r="O26" s="52"/>
      <c r="P26" s="53"/>
      <c r="Q26" s="249"/>
      <c r="R26" s="249"/>
      <c r="S26" s="249"/>
      <c r="T26" s="249"/>
      <c r="U26" s="250"/>
      <c r="V26" s="32"/>
    </row>
    <row r="27" spans="1:22" ht="39" customHeight="1">
      <c r="A27" s="9">
        <f t="shared" si="0"/>
        <v>44389</v>
      </c>
      <c r="B27" s="2">
        <v>12</v>
      </c>
      <c r="C27" s="82">
        <f t="shared" si="1"/>
        <v>12</v>
      </c>
      <c r="D27" s="44" t="str">
        <f t="shared" si="2"/>
        <v>月</v>
      </c>
      <c r="E27" s="89"/>
      <c r="F27" s="48"/>
      <c r="G27" s="23"/>
      <c r="H27" s="125">
        <f t="shared" si="9"/>
        <v>0</v>
      </c>
      <c r="I27" s="125" t="str">
        <f t="shared" si="3"/>
        <v>0:00</v>
      </c>
      <c r="J27" s="120">
        <f t="shared" si="4"/>
      </c>
      <c r="K27" s="126">
        <f t="shared" si="5"/>
        <v>0</v>
      </c>
      <c r="L27" s="127">
        <f t="shared" si="6"/>
        <v>0</v>
      </c>
      <c r="M27" s="126">
        <f t="shared" si="7"/>
        <v>0</v>
      </c>
      <c r="N27" s="128">
        <f t="shared" si="8"/>
        <v>0</v>
      </c>
      <c r="O27" s="52"/>
      <c r="P27" s="53"/>
      <c r="Q27" s="249"/>
      <c r="R27" s="249"/>
      <c r="S27" s="249"/>
      <c r="T27" s="249"/>
      <c r="U27" s="250"/>
      <c r="V27" s="32"/>
    </row>
    <row r="28" spans="1:22" ht="39" customHeight="1">
      <c r="A28" s="9">
        <f t="shared" si="0"/>
        <v>44390</v>
      </c>
      <c r="B28" s="2">
        <v>13</v>
      </c>
      <c r="C28" s="82">
        <f t="shared" si="1"/>
        <v>13</v>
      </c>
      <c r="D28" s="44" t="str">
        <f t="shared" si="2"/>
        <v>火</v>
      </c>
      <c r="E28" s="89"/>
      <c r="F28" s="48"/>
      <c r="G28" s="23"/>
      <c r="H28" s="125">
        <f t="shared" si="9"/>
        <v>0</v>
      </c>
      <c r="I28" s="125" t="str">
        <f t="shared" si="3"/>
        <v>0:00</v>
      </c>
      <c r="J28" s="120">
        <f t="shared" si="4"/>
      </c>
      <c r="K28" s="126">
        <f t="shared" si="5"/>
        <v>0</v>
      </c>
      <c r="L28" s="127">
        <f t="shared" si="6"/>
        <v>0</v>
      </c>
      <c r="M28" s="126">
        <f t="shared" si="7"/>
        <v>0</v>
      </c>
      <c r="N28" s="128">
        <f t="shared" si="8"/>
        <v>0</v>
      </c>
      <c r="O28" s="52"/>
      <c r="P28" s="53"/>
      <c r="Q28" s="249"/>
      <c r="R28" s="249"/>
      <c r="S28" s="249"/>
      <c r="T28" s="249"/>
      <c r="U28" s="250"/>
      <c r="V28" s="32"/>
    </row>
    <row r="29" spans="1:22" ht="39" customHeight="1">
      <c r="A29" s="9">
        <f t="shared" si="0"/>
        <v>44391</v>
      </c>
      <c r="B29" s="2">
        <v>14</v>
      </c>
      <c r="C29" s="82">
        <f t="shared" si="1"/>
        <v>14</v>
      </c>
      <c r="D29" s="44" t="str">
        <f t="shared" si="2"/>
        <v>水</v>
      </c>
      <c r="E29" s="89"/>
      <c r="F29" s="48"/>
      <c r="G29" s="23"/>
      <c r="H29" s="125">
        <f t="shared" si="9"/>
        <v>0</v>
      </c>
      <c r="I29" s="125" t="str">
        <f t="shared" si="3"/>
        <v>0:00</v>
      </c>
      <c r="J29" s="120">
        <f t="shared" si="4"/>
      </c>
      <c r="K29" s="126">
        <f t="shared" si="5"/>
        <v>0</v>
      </c>
      <c r="L29" s="127">
        <f t="shared" si="6"/>
        <v>0</v>
      </c>
      <c r="M29" s="126">
        <f t="shared" si="7"/>
        <v>0</v>
      </c>
      <c r="N29" s="128">
        <f t="shared" si="8"/>
        <v>0</v>
      </c>
      <c r="O29" s="52"/>
      <c r="P29" s="53"/>
      <c r="Q29" s="249"/>
      <c r="R29" s="249"/>
      <c r="S29" s="249"/>
      <c r="T29" s="249"/>
      <c r="U29" s="250"/>
      <c r="V29" s="32"/>
    </row>
    <row r="30" spans="1:22" ht="39" customHeight="1">
      <c r="A30" s="9">
        <f t="shared" si="0"/>
        <v>44392</v>
      </c>
      <c r="B30" s="2">
        <v>15</v>
      </c>
      <c r="C30" s="82">
        <f t="shared" si="1"/>
        <v>15</v>
      </c>
      <c r="D30" s="44" t="str">
        <f t="shared" si="2"/>
        <v>木</v>
      </c>
      <c r="E30" s="89"/>
      <c r="F30" s="48"/>
      <c r="G30" s="23"/>
      <c r="H30" s="125">
        <f t="shared" si="9"/>
        <v>0</v>
      </c>
      <c r="I30" s="125" t="str">
        <f t="shared" si="3"/>
        <v>0:00</v>
      </c>
      <c r="J30" s="120">
        <f t="shared" si="4"/>
      </c>
      <c r="K30" s="126">
        <f t="shared" si="5"/>
        <v>0</v>
      </c>
      <c r="L30" s="127">
        <f t="shared" si="6"/>
        <v>0</v>
      </c>
      <c r="M30" s="126">
        <f t="shared" si="7"/>
        <v>0</v>
      </c>
      <c r="N30" s="128">
        <f t="shared" si="8"/>
        <v>0</v>
      </c>
      <c r="O30" s="52"/>
      <c r="P30" s="53"/>
      <c r="Q30" s="249"/>
      <c r="R30" s="249"/>
      <c r="S30" s="249"/>
      <c r="T30" s="249"/>
      <c r="U30" s="250"/>
      <c r="V30" s="32"/>
    </row>
    <row r="31" spans="1:22" ht="39" customHeight="1">
      <c r="A31" s="9">
        <f t="shared" si="0"/>
        <v>44393</v>
      </c>
      <c r="B31" s="2">
        <v>16</v>
      </c>
      <c r="C31" s="82">
        <f t="shared" si="1"/>
        <v>16</v>
      </c>
      <c r="D31" s="44" t="str">
        <f t="shared" si="2"/>
        <v>金</v>
      </c>
      <c r="E31" s="89"/>
      <c r="F31" s="48"/>
      <c r="G31" s="23"/>
      <c r="H31" s="125">
        <f t="shared" si="9"/>
        <v>0</v>
      </c>
      <c r="I31" s="125" t="str">
        <f t="shared" si="3"/>
        <v>0:00</v>
      </c>
      <c r="J31" s="120">
        <f t="shared" si="4"/>
      </c>
      <c r="K31" s="126">
        <f t="shared" si="5"/>
        <v>0</v>
      </c>
      <c r="L31" s="127">
        <f t="shared" si="6"/>
        <v>0</v>
      </c>
      <c r="M31" s="126">
        <f t="shared" si="7"/>
        <v>0</v>
      </c>
      <c r="N31" s="128">
        <f t="shared" si="8"/>
        <v>0</v>
      </c>
      <c r="O31" s="52"/>
      <c r="P31" s="53"/>
      <c r="Q31" s="249"/>
      <c r="R31" s="249"/>
      <c r="S31" s="249"/>
      <c r="T31" s="249"/>
      <c r="U31" s="250"/>
      <c r="V31" s="32"/>
    </row>
    <row r="32" spans="1:22" ht="39" customHeight="1">
      <c r="A32" s="9">
        <f t="shared" si="0"/>
        <v>44394</v>
      </c>
      <c r="B32" s="2">
        <v>17</v>
      </c>
      <c r="C32" s="82">
        <f t="shared" si="1"/>
        <v>17</v>
      </c>
      <c r="D32" s="44" t="str">
        <f t="shared" si="2"/>
        <v>土</v>
      </c>
      <c r="E32" s="89"/>
      <c r="F32" s="48"/>
      <c r="G32" s="23"/>
      <c r="H32" s="125">
        <f t="shared" si="9"/>
        <v>0</v>
      </c>
      <c r="I32" s="125" t="str">
        <f t="shared" si="3"/>
        <v>0:00</v>
      </c>
      <c r="J32" s="120">
        <f t="shared" si="4"/>
      </c>
      <c r="K32" s="126">
        <f t="shared" si="5"/>
        <v>0</v>
      </c>
      <c r="L32" s="127">
        <f t="shared" si="6"/>
        <v>0</v>
      </c>
      <c r="M32" s="126">
        <f t="shared" si="7"/>
        <v>0</v>
      </c>
      <c r="N32" s="128">
        <f t="shared" si="8"/>
        <v>0</v>
      </c>
      <c r="O32" s="52"/>
      <c r="P32" s="53"/>
      <c r="Q32" s="249"/>
      <c r="R32" s="249"/>
      <c r="S32" s="249"/>
      <c r="T32" s="249"/>
      <c r="U32" s="250"/>
      <c r="V32" s="32"/>
    </row>
    <row r="33" spans="1:22" ht="39" customHeight="1">
      <c r="A33" s="9">
        <f t="shared" si="0"/>
        <v>44395</v>
      </c>
      <c r="B33" s="2">
        <v>18</v>
      </c>
      <c r="C33" s="82">
        <f t="shared" si="1"/>
        <v>18</v>
      </c>
      <c r="D33" s="44" t="str">
        <f t="shared" si="2"/>
        <v>日</v>
      </c>
      <c r="E33" s="89"/>
      <c r="F33" s="48"/>
      <c r="G33" s="23"/>
      <c r="H33" s="125">
        <f t="shared" si="9"/>
        <v>0</v>
      </c>
      <c r="I33" s="125" t="str">
        <f t="shared" si="3"/>
        <v>0:00</v>
      </c>
      <c r="J33" s="120">
        <f t="shared" si="4"/>
      </c>
      <c r="K33" s="126">
        <f t="shared" si="5"/>
        <v>0</v>
      </c>
      <c r="L33" s="127">
        <f t="shared" si="6"/>
        <v>0</v>
      </c>
      <c r="M33" s="126">
        <f t="shared" si="7"/>
        <v>0</v>
      </c>
      <c r="N33" s="128">
        <f t="shared" si="8"/>
        <v>0</v>
      </c>
      <c r="O33" s="52"/>
      <c r="P33" s="53"/>
      <c r="Q33" s="249"/>
      <c r="R33" s="249"/>
      <c r="S33" s="249"/>
      <c r="T33" s="249"/>
      <c r="U33" s="250"/>
      <c r="V33" s="32"/>
    </row>
    <row r="34" spans="1:22" ht="39" customHeight="1">
      <c r="A34" s="9">
        <f t="shared" si="0"/>
        <v>44396</v>
      </c>
      <c r="B34" s="2">
        <v>19</v>
      </c>
      <c r="C34" s="82">
        <f t="shared" si="1"/>
        <v>19</v>
      </c>
      <c r="D34" s="44" t="str">
        <f t="shared" si="2"/>
        <v>月</v>
      </c>
      <c r="E34" s="89"/>
      <c r="F34" s="48"/>
      <c r="G34" s="23"/>
      <c r="H34" s="125">
        <f t="shared" si="9"/>
        <v>0</v>
      </c>
      <c r="I34" s="125" t="str">
        <f t="shared" si="3"/>
        <v>0:00</v>
      </c>
      <c r="J34" s="120">
        <f t="shared" si="4"/>
      </c>
      <c r="K34" s="126">
        <f t="shared" si="5"/>
        <v>0</v>
      </c>
      <c r="L34" s="127">
        <f t="shared" si="6"/>
        <v>0</v>
      </c>
      <c r="M34" s="126">
        <f t="shared" si="7"/>
        <v>0</v>
      </c>
      <c r="N34" s="128">
        <f t="shared" si="8"/>
        <v>0</v>
      </c>
      <c r="O34" s="52"/>
      <c r="P34" s="53"/>
      <c r="Q34" s="249"/>
      <c r="R34" s="249"/>
      <c r="S34" s="249"/>
      <c r="T34" s="249"/>
      <c r="U34" s="250"/>
      <c r="V34" s="32"/>
    </row>
    <row r="35" spans="1:22" ht="39" customHeight="1">
      <c r="A35" s="9">
        <f t="shared" si="0"/>
        <v>44397</v>
      </c>
      <c r="B35" s="2">
        <v>20</v>
      </c>
      <c r="C35" s="82">
        <f t="shared" si="1"/>
        <v>20</v>
      </c>
      <c r="D35" s="44" t="str">
        <f t="shared" si="2"/>
        <v>火</v>
      </c>
      <c r="E35" s="89"/>
      <c r="F35" s="48"/>
      <c r="G35" s="23"/>
      <c r="H35" s="125">
        <f t="shared" si="9"/>
        <v>0</v>
      </c>
      <c r="I35" s="125" t="str">
        <f t="shared" si="3"/>
        <v>0:00</v>
      </c>
      <c r="J35" s="120">
        <f t="shared" si="4"/>
      </c>
      <c r="K35" s="126">
        <f t="shared" si="5"/>
        <v>0</v>
      </c>
      <c r="L35" s="127">
        <f t="shared" si="6"/>
        <v>0</v>
      </c>
      <c r="M35" s="126">
        <f t="shared" si="7"/>
        <v>0</v>
      </c>
      <c r="N35" s="128">
        <f t="shared" si="8"/>
        <v>0</v>
      </c>
      <c r="O35" s="52"/>
      <c r="P35" s="53"/>
      <c r="Q35" s="249"/>
      <c r="R35" s="249"/>
      <c r="S35" s="249"/>
      <c r="T35" s="249"/>
      <c r="U35" s="250"/>
      <c r="V35" s="32"/>
    </row>
    <row r="36" spans="1:22" ht="39" customHeight="1">
      <c r="A36" s="9">
        <f t="shared" si="0"/>
        <v>44398</v>
      </c>
      <c r="B36" s="2">
        <v>21</v>
      </c>
      <c r="C36" s="82">
        <f t="shared" si="1"/>
        <v>21</v>
      </c>
      <c r="D36" s="44" t="str">
        <f t="shared" si="2"/>
        <v>水</v>
      </c>
      <c r="E36" s="89"/>
      <c r="F36" s="48"/>
      <c r="G36" s="23"/>
      <c r="H36" s="125">
        <f t="shared" si="9"/>
        <v>0</v>
      </c>
      <c r="I36" s="125" t="str">
        <f t="shared" si="3"/>
        <v>0:00</v>
      </c>
      <c r="J36" s="120">
        <f t="shared" si="4"/>
      </c>
      <c r="K36" s="126">
        <f t="shared" si="5"/>
        <v>0</v>
      </c>
      <c r="L36" s="127">
        <f t="shared" si="6"/>
        <v>0</v>
      </c>
      <c r="M36" s="126">
        <f t="shared" si="7"/>
        <v>0</v>
      </c>
      <c r="N36" s="128">
        <f t="shared" si="8"/>
        <v>0</v>
      </c>
      <c r="O36" s="52"/>
      <c r="P36" s="53"/>
      <c r="Q36" s="249"/>
      <c r="R36" s="249"/>
      <c r="S36" s="249"/>
      <c r="T36" s="249"/>
      <c r="U36" s="250"/>
      <c r="V36" s="32"/>
    </row>
    <row r="37" spans="1:22" ht="39" customHeight="1">
      <c r="A37" s="9">
        <f t="shared" si="0"/>
        <v>44399</v>
      </c>
      <c r="B37" s="2">
        <v>22</v>
      </c>
      <c r="C37" s="82">
        <f t="shared" si="1"/>
        <v>22</v>
      </c>
      <c r="D37" s="44" t="str">
        <f t="shared" si="2"/>
        <v>木</v>
      </c>
      <c r="E37" s="89"/>
      <c r="F37" s="48"/>
      <c r="G37" s="23"/>
      <c r="H37" s="125">
        <f t="shared" si="9"/>
        <v>0</v>
      </c>
      <c r="I37" s="125" t="str">
        <f t="shared" si="3"/>
        <v>0:00</v>
      </c>
      <c r="J37" s="120">
        <f t="shared" si="4"/>
      </c>
      <c r="K37" s="126">
        <f t="shared" si="5"/>
        <v>0</v>
      </c>
      <c r="L37" s="127">
        <f t="shared" si="6"/>
        <v>0</v>
      </c>
      <c r="M37" s="126">
        <f t="shared" si="7"/>
        <v>0</v>
      </c>
      <c r="N37" s="128">
        <f t="shared" si="8"/>
        <v>0</v>
      </c>
      <c r="O37" s="52"/>
      <c r="P37" s="53"/>
      <c r="Q37" s="249"/>
      <c r="R37" s="249"/>
      <c r="S37" s="249"/>
      <c r="T37" s="249"/>
      <c r="U37" s="250"/>
      <c r="V37" s="32"/>
    </row>
    <row r="38" spans="1:22" ht="39" customHeight="1">
      <c r="A38" s="9">
        <f t="shared" si="0"/>
        <v>44400</v>
      </c>
      <c r="B38" s="2">
        <v>23</v>
      </c>
      <c r="C38" s="82">
        <f t="shared" si="1"/>
        <v>23</v>
      </c>
      <c r="D38" s="44" t="str">
        <f t="shared" si="2"/>
        <v>金</v>
      </c>
      <c r="E38" s="89"/>
      <c r="F38" s="48"/>
      <c r="G38" s="23"/>
      <c r="H38" s="125">
        <f t="shared" si="9"/>
        <v>0</v>
      </c>
      <c r="I38" s="125" t="str">
        <f t="shared" si="3"/>
        <v>0:00</v>
      </c>
      <c r="J38" s="120">
        <f t="shared" si="4"/>
      </c>
      <c r="K38" s="126">
        <f t="shared" si="5"/>
        <v>0</v>
      </c>
      <c r="L38" s="127">
        <f t="shared" si="6"/>
        <v>0</v>
      </c>
      <c r="M38" s="126">
        <f t="shared" si="7"/>
        <v>0</v>
      </c>
      <c r="N38" s="128">
        <f t="shared" si="8"/>
        <v>0</v>
      </c>
      <c r="O38" s="52"/>
      <c r="P38" s="53"/>
      <c r="Q38" s="249"/>
      <c r="R38" s="249"/>
      <c r="S38" s="249"/>
      <c r="T38" s="249"/>
      <c r="U38" s="250"/>
      <c r="V38" s="32"/>
    </row>
    <row r="39" spans="1:22" ht="39" customHeight="1">
      <c r="A39" s="9">
        <f t="shared" si="0"/>
        <v>44401</v>
      </c>
      <c r="B39" s="2">
        <v>24</v>
      </c>
      <c r="C39" s="82">
        <f t="shared" si="1"/>
        <v>24</v>
      </c>
      <c r="D39" s="44" t="str">
        <f t="shared" si="2"/>
        <v>土</v>
      </c>
      <c r="E39" s="89"/>
      <c r="F39" s="48"/>
      <c r="G39" s="23"/>
      <c r="H39" s="125">
        <f t="shared" si="9"/>
        <v>0</v>
      </c>
      <c r="I39" s="125" t="str">
        <f t="shared" si="3"/>
        <v>0:00</v>
      </c>
      <c r="J39" s="120">
        <f t="shared" si="4"/>
      </c>
      <c r="K39" s="126">
        <f t="shared" si="5"/>
        <v>0</v>
      </c>
      <c r="L39" s="127">
        <f t="shared" si="6"/>
        <v>0</v>
      </c>
      <c r="M39" s="126">
        <f t="shared" si="7"/>
        <v>0</v>
      </c>
      <c r="N39" s="128">
        <f t="shared" si="8"/>
        <v>0</v>
      </c>
      <c r="O39" s="52"/>
      <c r="P39" s="53"/>
      <c r="Q39" s="249"/>
      <c r="R39" s="249"/>
      <c r="S39" s="249"/>
      <c r="T39" s="249"/>
      <c r="U39" s="250"/>
      <c r="V39" s="32"/>
    </row>
    <row r="40" spans="1:22" ht="39" customHeight="1">
      <c r="A40" s="9">
        <f t="shared" si="0"/>
        <v>44402</v>
      </c>
      <c r="B40" s="2">
        <v>25</v>
      </c>
      <c r="C40" s="82">
        <f t="shared" si="1"/>
        <v>25</v>
      </c>
      <c r="D40" s="44" t="str">
        <f t="shared" si="2"/>
        <v>日</v>
      </c>
      <c r="E40" s="89"/>
      <c r="F40" s="48"/>
      <c r="G40" s="23"/>
      <c r="H40" s="125">
        <f t="shared" si="9"/>
        <v>0</v>
      </c>
      <c r="I40" s="125" t="str">
        <f t="shared" si="3"/>
        <v>0:00</v>
      </c>
      <c r="J40" s="120">
        <f t="shared" si="4"/>
      </c>
      <c r="K40" s="126">
        <f t="shared" si="5"/>
        <v>0</v>
      </c>
      <c r="L40" s="127">
        <f t="shared" si="6"/>
        <v>0</v>
      </c>
      <c r="M40" s="126">
        <f t="shared" si="7"/>
        <v>0</v>
      </c>
      <c r="N40" s="128">
        <f t="shared" si="8"/>
        <v>0</v>
      </c>
      <c r="O40" s="52"/>
      <c r="P40" s="53"/>
      <c r="Q40" s="249"/>
      <c r="R40" s="249"/>
      <c r="S40" s="249"/>
      <c r="T40" s="249"/>
      <c r="U40" s="250"/>
      <c r="V40" s="32"/>
    </row>
    <row r="41" spans="1:22" ht="39" customHeight="1">
      <c r="A41" s="9">
        <f t="shared" si="0"/>
        <v>44403</v>
      </c>
      <c r="B41" s="2">
        <v>26</v>
      </c>
      <c r="C41" s="82">
        <f t="shared" si="1"/>
        <v>26</v>
      </c>
      <c r="D41" s="44" t="str">
        <f t="shared" si="2"/>
        <v>月</v>
      </c>
      <c r="E41" s="89"/>
      <c r="F41" s="48"/>
      <c r="G41" s="23"/>
      <c r="H41" s="125">
        <f t="shared" si="9"/>
        <v>0</v>
      </c>
      <c r="I41" s="125" t="str">
        <f t="shared" si="3"/>
        <v>0:00</v>
      </c>
      <c r="J41" s="120">
        <f t="shared" si="4"/>
      </c>
      <c r="K41" s="126">
        <f t="shared" si="5"/>
        <v>0</v>
      </c>
      <c r="L41" s="127">
        <f t="shared" si="6"/>
        <v>0</v>
      </c>
      <c r="M41" s="126">
        <f t="shared" si="7"/>
        <v>0</v>
      </c>
      <c r="N41" s="128">
        <f t="shared" si="8"/>
        <v>0</v>
      </c>
      <c r="O41" s="52"/>
      <c r="P41" s="53"/>
      <c r="Q41" s="249"/>
      <c r="R41" s="249"/>
      <c r="S41" s="249"/>
      <c r="T41" s="249"/>
      <c r="U41" s="250"/>
      <c r="V41" s="32"/>
    </row>
    <row r="42" spans="1:22" ht="39" customHeight="1">
      <c r="A42" s="9">
        <f t="shared" si="0"/>
        <v>44404</v>
      </c>
      <c r="B42" s="2">
        <v>27</v>
      </c>
      <c r="C42" s="82">
        <f t="shared" si="1"/>
        <v>27</v>
      </c>
      <c r="D42" s="44" t="str">
        <f t="shared" si="2"/>
        <v>火</v>
      </c>
      <c r="E42" s="89"/>
      <c r="F42" s="48"/>
      <c r="G42" s="23"/>
      <c r="H42" s="125">
        <f t="shared" si="9"/>
        <v>0</v>
      </c>
      <c r="I42" s="125" t="str">
        <f t="shared" si="3"/>
        <v>0:00</v>
      </c>
      <c r="J42" s="120">
        <f t="shared" si="4"/>
      </c>
      <c r="K42" s="126">
        <f t="shared" si="5"/>
        <v>0</v>
      </c>
      <c r="L42" s="127">
        <f t="shared" si="6"/>
        <v>0</v>
      </c>
      <c r="M42" s="126">
        <f t="shared" si="7"/>
        <v>0</v>
      </c>
      <c r="N42" s="128">
        <f t="shared" si="8"/>
        <v>0</v>
      </c>
      <c r="O42" s="52"/>
      <c r="P42" s="53"/>
      <c r="Q42" s="249"/>
      <c r="R42" s="249"/>
      <c r="S42" s="249"/>
      <c r="T42" s="249"/>
      <c r="U42" s="250"/>
      <c r="V42" s="32"/>
    </row>
    <row r="43" spans="1:22" ht="39" customHeight="1">
      <c r="A43" s="9">
        <f t="shared" si="0"/>
        <v>44405</v>
      </c>
      <c r="B43" s="2">
        <v>28</v>
      </c>
      <c r="C43" s="82">
        <f t="shared" si="1"/>
        <v>28</v>
      </c>
      <c r="D43" s="44" t="str">
        <f t="shared" si="2"/>
        <v>水</v>
      </c>
      <c r="E43" s="89"/>
      <c r="F43" s="48"/>
      <c r="G43" s="23"/>
      <c r="H43" s="125">
        <f t="shared" si="9"/>
        <v>0</v>
      </c>
      <c r="I43" s="125" t="str">
        <f t="shared" si="3"/>
        <v>0:00</v>
      </c>
      <c r="J43" s="120">
        <f t="shared" si="4"/>
      </c>
      <c r="K43" s="126">
        <f t="shared" si="5"/>
        <v>0</v>
      </c>
      <c r="L43" s="127">
        <f t="shared" si="6"/>
        <v>0</v>
      </c>
      <c r="M43" s="126">
        <f t="shared" si="7"/>
        <v>0</v>
      </c>
      <c r="N43" s="128">
        <f t="shared" si="8"/>
        <v>0</v>
      </c>
      <c r="O43" s="52"/>
      <c r="P43" s="53"/>
      <c r="Q43" s="249"/>
      <c r="R43" s="249"/>
      <c r="S43" s="249"/>
      <c r="T43" s="249"/>
      <c r="U43" s="250"/>
      <c r="V43" s="32"/>
    </row>
    <row r="44" spans="1:22" ht="39" customHeight="1">
      <c r="A44" s="9">
        <f t="shared" si="0"/>
        <v>44406</v>
      </c>
      <c r="B44" s="2">
        <v>29</v>
      </c>
      <c r="C44" s="82">
        <f t="shared" si="1"/>
        <v>29</v>
      </c>
      <c r="D44" s="44" t="str">
        <f t="shared" si="2"/>
        <v>木</v>
      </c>
      <c r="E44" s="89"/>
      <c r="F44" s="48"/>
      <c r="G44" s="23"/>
      <c r="H44" s="125">
        <f t="shared" si="9"/>
        <v>0</v>
      </c>
      <c r="I44" s="125" t="str">
        <f t="shared" si="3"/>
        <v>0:00</v>
      </c>
      <c r="J44" s="120">
        <f t="shared" si="4"/>
      </c>
      <c r="K44" s="126">
        <f t="shared" si="5"/>
        <v>0</v>
      </c>
      <c r="L44" s="127">
        <f t="shared" si="6"/>
        <v>0</v>
      </c>
      <c r="M44" s="126">
        <f t="shared" si="7"/>
        <v>0</v>
      </c>
      <c r="N44" s="128">
        <f t="shared" si="8"/>
        <v>0</v>
      </c>
      <c r="O44" s="52"/>
      <c r="P44" s="53"/>
      <c r="Q44" s="249"/>
      <c r="R44" s="249"/>
      <c r="S44" s="249"/>
      <c r="T44" s="249"/>
      <c r="U44" s="250"/>
      <c r="V44" s="32"/>
    </row>
    <row r="45" spans="1:22" ht="39" customHeight="1">
      <c r="A45" s="9">
        <f t="shared" si="0"/>
        <v>44407</v>
      </c>
      <c r="B45" s="2">
        <v>30</v>
      </c>
      <c r="C45" s="82">
        <f t="shared" si="1"/>
        <v>30</v>
      </c>
      <c r="D45" s="44" t="str">
        <f t="shared" si="2"/>
        <v>金</v>
      </c>
      <c r="E45" s="89"/>
      <c r="F45" s="48"/>
      <c r="G45" s="23"/>
      <c r="H45" s="125">
        <f t="shared" si="9"/>
        <v>0</v>
      </c>
      <c r="I45" s="125" t="str">
        <f t="shared" si="3"/>
        <v>0:00</v>
      </c>
      <c r="J45" s="120">
        <f t="shared" si="4"/>
      </c>
      <c r="K45" s="126">
        <f t="shared" si="5"/>
        <v>0</v>
      </c>
      <c r="L45" s="127">
        <f t="shared" si="6"/>
        <v>0</v>
      </c>
      <c r="M45" s="126">
        <f t="shared" si="7"/>
        <v>0</v>
      </c>
      <c r="N45" s="128">
        <f t="shared" si="8"/>
        <v>0</v>
      </c>
      <c r="O45" s="52"/>
      <c r="P45" s="53"/>
      <c r="Q45" s="249"/>
      <c r="R45" s="249"/>
      <c r="S45" s="249"/>
      <c r="T45" s="249"/>
      <c r="U45" s="250"/>
      <c r="V45" s="32"/>
    </row>
    <row r="46" spans="1:22" ht="39" customHeight="1" thickBot="1">
      <c r="A46" s="9">
        <f t="shared" si="0"/>
        <v>44408</v>
      </c>
      <c r="B46" s="2">
        <v>31</v>
      </c>
      <c r="C46" s="83">
        <f t="shared" si="1"/>
        <v>31</v>
      </c>
      <c r="D46" s="46" t="str">
        <f t="shared" si="2"/>
        <v>土</v>
      </c>
      <c r="E46" s="90"/>
      <c r="F46" s="49"/>
      <c r="G46" s="24"/>
      <c r="H46" s="130">
        <f t="shared" si="9"/>
        <v>0</v>
      </c>
      <c r="I46" s="130" t="str">
        <f t="shared" si="3"/>
        <v>0:00</v>
      </c>
      <c r="J46" s="186">
        <f t="shared" si="4"/>
      </c>
      <c r="K46" s="131">
        <f t="shared" si="5"/>
        <v>0</v>
      </c>
      <c r="L46" s="127">
        <f t="shared" si="6"/>
        <v>0</v>
      </c>
      <c r="M46" s="126">
        <f t="shared" si="7"/>
        <v>0</v>
      </c>
      <c r="N46" s="128">
        <f t="shared" si="8"/>
        <v>0</v>
      </c>
      <c r="O46" s="54"/>
      <c r="P46" s="55"/>
      <c r="Q46" s="254"/>
      <c r="R46" s="254"/>
      <c r="S46" s="254"/>
      <c r="T46" s="254"/>
      <c r="U46" s="255"/>
      <c r="V46" s="32"/>
    </row>
    <row r="47" spans="1:21" ht="30" customHeight="1" thickBot="1" thickTop="1">
      <c r="A47" s="9"/>
      <c r="C47" s="84"/>
      <c r="D47" s="85"/>
      <c r="E47" s="187"/>
      <c r="F47" s="187"/>
      <c r="G47" s="188"/>
      <c r="H47" s="189">
        <f aca="true" t="shared" si="10" ref="H47:P47">SUM(H16:H46)</f>
        <v>0</v>
      </c>
      <c r="I47" s="189">
        <f t="shared" si="10"/>
        <v>0</v>
      </c>
      <c r="J47" s="190">
        <f t="shared" si="10"/>
        <v>0</v>
      </c>
      <c r="K47" s="190">
        <f t="shared" si="10"/>
        <v>0</v>
      </c>
      <c r="L47" s="190">
        <f t="shared" si="10"/>
        <v>0</v>
      </c>
      <c r="M47" s="190">
        <f t="shared" si="10"/>
        <v>0</v>
      </c>
      <c r="N47" s="191">
        <f t="shared" si="10"/>
        <v>0</v>
      </c>
      <c r="O47" s="191">
        <f t="shared" si="10"/>
        <v>0</v>
      </c>
      <c r="P47" s="191">
        <f t="shared" si="10"/>
        <v>0</v>
      </c>
      <c r="Q47" s="251"/>
      <c r="R47" s="252"/>
      <c r="S47" s="252"/>
      <c r="T47" s="252"/>
      <c r="U47" s="253"/>
    </row>
    <row r="48" spans="1:21" ht="14.25">
      <c r="A48" s="9"/>
      <c r="C48" s="12"/>
      <c r="D48" s="13"/>
      <c r="E48" s="137"/>
      <c r="F48" s="137"/>
      <c r="G48" s="138"/>
      <c r="H48" s="139"/>
      <c r="I48" s="139"/>
      <c r="J48" s="140">
        <f>IF(H48=0,"",IF(G48="休日","",IF(G48="有休","",IF(G48="欠勤","",IF(G48="特休","",(H48-I48-P48-O48))))))</f>
      </c>
      <c r="K48" s="142">
        <f>K47*24</f>
        <v>0</v>
      </c>
      <c r="L48" s="142">
        <f>L47*24</f>
        <v>0</v>
      </c>
      <c r="M48" s="142">
        <f>M47*24</f>
        <v>0</v>
      </c>
      <c r="N48" s="142">
        <f>N47*24</f>
        <v>0</v>
      </c>
      <c r="O48" s="142">
        <f>P47*24</f>
        <v>0</v>
      </c>
      <c r="P48" s="143"/>
      <c r="Q48" s="144"/>
      <c r="R48" s="144"/>
      <c r="S48" s="144"/>
      <c r="T48" s="144"/>
      <c r="U48" s="92"/>
    </row>
    <row r="49" spans="3:21" ht="14.25" hidden="1">
      <c r="C49" s="92"/>
      <c r="D49" s="92"/>
      <c r="E49" s="92"/>
      <c r="F49" s="92"/>
      <c r="G49" s="93"/>
      <c r="H49" s="94"/>
      <c r="I49" s="94"/>
      <c r="J49" s="140">
        <f>IF(H49=0,"",IF(G49="休日","",IF(G49="有休","",IF(G49="欠勤","",IF(G49="特休","",(H49-I49-P49-O49))))))</f>
      </c>
      <c r="K49" s="145"/>
      <c r="L49" s="92"/>
      <c r="M49" s="93"/>
      <c r="N49" s="95"/>
      <c r="O49" s="95"/>
      <c r="P49" s="95"/>
      <c r="Q49" s="92"/>
      <c r="R49" s="92"/>
      <c r="S49" s="92"/>
      <c r="T49" s="92"/>
      <c r="U49" s="92"/>
    </row>
    <row r="50" spans="1:151" s="16" customFormat="1" ht="27" customHeight="1">
      <c r="A50" s="14"/>
      <c r="B50" s="15"/>
      <c r="C50" s="146" t="s">
        <v>9</v>
      </c>
      <c r="D50" s="146" t="s">
        <v>29</v>
      </c>
      <c r="E50" s="146" t="s">
        <v>30</v>
      </c>
      <c r="F50" s="146" t="s">
        <v>12</v>
      </c>
      <c r="G50" s="147"/>
      <c r="H50" s="146" t="s">
        <v>47</v>
      </c>
      <c r="I50" s="148"/>
      <c r="J50" s="146" t="s">
        <v>48</v>
      </c>
      <c r="K50" s="146" t="s">
        <v>10</v>
      </c>
      <c r="L50" s="146" t="s">
        <v>16</v>
      </c>
      <c r="M50" s="146" t="s">
        <v>49</v>
      </c>
      <c r="N50" s="146" t="s">
        <v>14</v>
      </c>
      <c r="O50" s="149"/>
      <c r="P50" s="150"/>
      <c r="Q50" s="151" t="s">
        <v>36</v>
      </c>
      <c r="R50" s="151" t="s">
        <v>17</v>
      </c>
      <c r="S50" s="151" t="s">
        <v>37</v>
      </c>
      <c r="T50" s="151" t="s">
        <v>38</v>
      </c>
      <c r="U50" s="147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9" customFormat="1" ht="21" customHeight="1">
      <c r="A51" s="17"/>
      <c r="B51" s="18"/>
      <c r="C51" s="152">
        <f>VLOOKUP(C7,$C$61:$D$72,2,0)</f>
        <v>31</v>
      </c>
      <c r="D51" s="152">
        <f>COUNTIF($G16:G$46,"欠勤")</f>
        <v>0</v>
      </c>
      <c r="E51" s="152">
        <f>COUNTIF($G16:H$46,"特休")</f>
        <v>0</v>
      </c>
      <c r="F51" s="152">
        <f>COUNTIF($G16:J$46,"休日")</f>
        <v>0</v>
      </c>
      <c r="G51" s="153"/>
      <c r="H51" s="152">
        <f>COUNTIF($G16:G$46,"勤務")+COUNTIF($G16:G$46,"欠勤")+COUNTIF($G16:G$46,"有休")+COUNTIF($G16:G$46,"特休")</f>
        <v>0</v>
      </c>
      <c r="I51" s="154"/>
      <c r="J51" s="155">
        <f>J47</f>
        <v>0</v>
      </c>
      <c r="K51" s="155">
        <f>(C53+D51+E51+E53)*Q6</f>
        <v>0</v>
      </c>
      <c r="L51" s="155">
        <f>L47</f>
        <v>0</v>
      </c>
      <c r="M51" s="155">
        <f>M47</f>
        <v>0</v>
      </c>
      <c r="N51" s="155">
        <f>N47</f>
        <v>0</v>
      </c>
      <c r="O51" s="156"/>
      <c r="P51" s="157"/>
      <c r="Q51" s="158"/>
      <c r="R51" s="158"/>
      <c r="S51" s="158"/>
      <c r="T51" s="158"/>
      <c r="U51" s="153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16" customFormat="1" ht="21" customHeight="1">
      <c r="A52" s="14"/>
      <c r="B52" s="15"/>
      <c r="C52" s="146" t="s">
        <v>28</v>
      </c>
      <c r="D52" s="146" t="s">
        <v>11</v>
      </c>
      <c r="E52" s="146" t="s">
        <v>13</v>
      </c>
      <c r="F52" s="146" t="s">
        <v>32</v>
      </c>
      <c r="G52" s="159"/>
      <c r="H52" s="160"/>
      <c r="I52" s="161"/>
      <c r="J52" s="162">
        <f>IF(H52=0,"",IF(G52="休日","",IF(G52="有休","",IF(G52="欠勤","",IF(G52="特休","",(H52-I52-P52-O52))))))</f>
      </c>
      <c r="K52" s="146" t="s">
        <v>31</v>
      </c>
      <c r="L52" s="163"/>
      <c r="M52" s="164"/>
      <c r="N52" s="165"/>
      <c r="O52" s="149"/>
      <c r="P52" s="150"/>
      <c r="Q52" s="151"/>
      <c r="R52" s="151"/>
      <c r="S52" s="150"/>
      <c r="T52" s="150"/>
      <c r="U52" s="147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:151" s="19" customFormat="1" ht="21" customHeight="1">
      <c r="A53" s="17"/>
      <c r="B53" s="18"/>
      <c r="C53" s="152">
        <f>COUNTIF(G16:$G$46,"勤務")</f>
        <v>0</v>
      </c>
      <c r="D53" s="152">
        <f>COUNTIF($G16:J$46,"休出")</f>
        <v>0</v>
      </c>
      <c r="E53" s="152">
        <f>COUNTIF($G16:L$46,"有休")</f>
        <v>0</v>
      </c>
      <c r="F53" s="155" t="str">
        <f>IF((C53+D51+D53+E51+F51+E53)=C51,"OK","Check")</f>
        <v>Check</v>
      </c>
      <c r="G53" s="153"/>
      <c r="H53" s="154"/>
      <c r="I53" s="154"/>
      <c r="J53" s="162">
        <f>IF(H53=0,"",IF(G53="休日","",IF(G53="有休","",IF(G53="欠勤","",IF(G53="特休","",(H53-I53-P53-O53))))))</f>
      </c>
      <c r="K53" s="155">
        <f>K47</f>
        <v>0</v>
      </c>
      <c r="L53" s="166"/>
      <c r="M53" s="167"/>
      <c r="N53" s="168"/>
      <c r="O53" s="156"/>
      <c r="P53" s="157"/>
      <c r="Q53" s="169"/>
      <c r="R53" s="169"/>
      <c r="S53" s="157"/>
      <c r="T53" s="157"/>
      <c r="U53" s="153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3:20" ht="14.25" hidden="1">
      <c r="C54" s="58"/>
      <c r="D54" s="56"/>
      <c r="E54" s="56"/>
      <c r="F54" s="57"/>
      <c r="J54" s="20"/>
      <c r="P54" s="37"/>
      <c r="Q54" s="20"/>
      <c r="R54" s="20"/>
      <c r="S54" s="20"/>
      <c r="T54" s="20"/>
    </row>
    <row r="55" spans="3:16" ht="26.25" customHeight="1" hidden="1">
      <c r="C55" s="59"/>
      <c r="D55" s="56"/>
      <c r="E55" s="56"/>
      <c r="F55" s="57"/>
      <c r="P55" s="20"/>
    </row>
    <row r="56" ht="14.25" hidden="1">
      <c r="P56" s="20"/>
    </row>
    <row r="57" ht="14.25" hidden="1"/>
    <row r="60" spans="2:13" s="33" customFormat="1" ht="14.25">
      <c r="B60" s="34"/>
      <c r="G60" s="35"/>
      <c r="H60" s="36"/>
      <c r="I60" s="36"/>
      <c r="M60" s="35"/>
    </row>
    <row r="61" spans="2:13" s="33" customFormat="1" ht="14.25">
      <c r="B61" s="34"/>
      <c r="C61" s="33">
        <v>1</v>
      </c>
      <c r="D61" s="33">
        <v>31</v>
      </c>
      <c r="G61" s="35"/>
      <c r="H61" s="36"/>
      <c r="I61" s="36"/>
      <c r="M61" s="35"/>
    </row>
    <row r="62" spans="2:13" s="33" customFormat="1" ht="14.25">
      <c r="B62" s="34"/>
      <c r="C62" s="33">
        <v>2</v>
      </c>
      <c r="D62" s="33">
        <v>28</v>
      </c>
      <c r="G62" s="35"/>
      <c r="H62" s="36"/>
      <c r="I62" s="36"/>
      <c r="M62" s="35"/>
    </row>
    <row r="63" spans="2:13" s="33" customFormat="1" ht="14.25">
      <c r="B63" s="34"/>
      <c r="C63" s="33">
        <v>3</v>
      </c>
      <c r="D63" s="33">
        <v>31</v>
      </c>
      <c r="G63" s="35"/>
      <c r="H63" s="36"/>
      <c r="I63" s="36"/>
      <c r="M63" s="35"/>
    </row>
    <row r="64" spans="2:13" s="33" customFormat="1" ht="14.25">
      <c r="B64" s="34"/>
      <c r="C64" s="33">
        <v>4</v>
      </c>
      <c r="D64" s="33">
        <v>30</v>
      </c>
      <c r="G64" s="35"/>
      <c r="H64" s="36"/>
      <c r="I64" s="36"/>
      <c r="M64" s="35"/>
    </row>
    <row r="65" spans="2:13" s="33" customFormat="1" ht="14.25">
      <c r="B65" s="34"/>
      <c r="C65" s="33">
        <v>5</v>
      </c>
      <c r="D65" s="33">
        <v>31</v>
      </c>
      <c r="G65" s="35"/>
      <c r="H65" s="36"/>
      <c r="I65" s="36"/>
      <c r="M65" s="35"/>
    </row>
    <row r="66" spans="2:13" s="33" customFormat="1" ht="14.25">
      <c r="B66" s="34"/>
      <c r="C66" s="33">
        <v>6</v>
      </c>
      <c r="D66" s="33">
        <v>30</v>
      </c>
      <c r="G66" s="35"/>
      <c r="H66" s="36"/>
      <c r="I66" s="36"/>
      <c r="M66" s="35"/>
    </row>
    <row r="67" spans="2:13" s="33" customFormat="1" ht="14.25">
      <c r="B67" s="34"/>
      <c r="C67" s="33">
        <v>7</v>
      </c>
      <c r="D67" s="33">
        <v>31</v>
      </c>
      <c r="G67" s="35"/>
      <c r="H67" s="36"/>
      <c r="I67" s="36"/>
      <c r="M67" s="35"/>
    </row>
    <row r="68" spans="2:13" s="33" customFormat="1" ht="14.25">
      <c r="B68" s="34"/>
      <c r="C68" s="33">
        <v>8</v>
      </c>
      <c r="D68" s="33">
        <v>31</v>
      </c>
      <c r="G68" s="35"/>
      <c r="H68" s="36"/>
      <c r="I68" s="36"/>
      <c r="M68" s="35"/>
    </row>
    <row r="69" spans="2:13" s="33" customFormat="1" ht="14.25">
      <c r="B69" s="34"/>
      <c r="C69" s="33">
        <v>9</v>
      </c>
      <c r="D69" s="33">
        <v>30</v>
      </c>
      <c r="G69" s="35"/>
      <c r="H69" s="36"/>
      <c r="I69" s="36"/>
      <c r="M69" s="35"/>
    </row>
    <row r="70" spans="2:13" s="33" customFormat="1" ht="14.25">
      <c r="B70" s="34"/>
      <c r="C70" s="33">
        <v>10</v>
      </c>
      <c r="D70" s="33">
        <v>31</v>
      </c>
      <c r="G70" s="35"/>
      <c r="H70" s="36"/>
      <c r="I70" s="36"/>
      <c r="M70" s="35"/>
    </row>
    <row r="71" spans="2:13" s="33" customFormat="1" ht="14.25">
      <c r="B71" s="34"/>
      <c r="C71" s="33">
        <v>11</v>
      </c>
      <c r="D71" s="33">
        <v>30</v>
      </c>
      <c r="G71" s="35"/>
      <c r="H71" s="36"/>
      <c r="I71" s="36"/>
      <c r="M71" s="35"/>
    </row>
    <row r="72" spans="2:13" s="33" customFormat="1" ht="14.25">
      <c r="B72" s="34"/>
      <c r="C72" s="33">
        <v>12</v>
      </c>
      <c r="D72" s="33">
        <v>31</v>
      </c>
      <c r="G72" s="35"/>
      <c r="H72" s="36"/>
      <c r="I72" s="36"/>
      <c r="M72" s="35"/>
    </row>
    <row r="73" spans="2:13" s="33" customFormat="1" ht="14.25">
      <c r="B73" s="34"/>
      <c r="D73" s="33">
        <f>SUM(D61:D72)</f>
        <v>365</v>
      </c>
      <c r="G73" s="35"/>
      <c r="H73" s="36"/>
      <c r="I73" s="36"/>
      <c r="M73" s="35"/>
    </row>
    <row r="74" spans="2:13" s="33" customFormat="1" ht="14.25">
      <c r="B74" s="34"/>
      <c r="G74" s="35"/>
      <c r="H74" s="36"/>
      <c r="I74" s="36"/>
      <c r="M74" s="35"/>
    </row>
    <row r="75" spans="2:13" s="33" customFormat="1" ht="14.25">
      <c r="B75" s="34"/>
      <c r="G75" s="35"/>
      <c r="H75" s="36"/>
      <c r="I75" s="36"/>
      <c r="M75" s="35"/>
    </row>
    <row r="76" spans="2:13" s="33" customFormat="1" ht="14.25">
      <c r="B76" s="34"/>
      <c r="G76" s="35"/>
      <c r="H76" s="36"/>
      <c r="I76" s="36"/>
      <c r="M76" s="35"/>
    </row>
    <row r="77" spans="2:13" s="33" customFormat="1" ht="14.25">
      <c r="B77" s="34"/>
      <c r="G77" s="35"/>
      <c r="H77" s="36"/>
      <c r="I77" s="36"/>
      <c r="M77" s="35"/>
    </row>
    <row r="78" spans="2:13" s="33" customFormat="1" ht="14.25">
      <c r="B78" s="34"/>
      <c r="G78" s="35"/>
      <c r="H78" s="36"/>
      <c r="I78" s="36"/>
      <c r="M78" s="35"/>
    </row>
    <row r="79" spans="2:13" s="33" customFormat="1" ht="14.25">
      <c r="B79" s="34"/>
      <c r="G79" s="35"/>
      <c r="H79" s="36"/>
      <c r="I79" s="36"/>
      <c r="M79" s="35"/>
    </row>
    <row r="80" spans="2:13" s="33" customFormat="1" ht="14.25">
      <c r="B80" s="34"/>
      <c r="G80" s="35"/>
      <c r="H80" s="36"/>
      <c r="I80" s="36"/>
      <c r="M80" s="35"/>
    </row>
    <row r="81" spans="2:13" s="33" customFormat="1" ht="14.25">
      <c r="B81" s="34"/>
      <c r="G81" s="35"/>
      <c r="H81" s="36"/>
      <c r="I81" s="36"/>
      <c r="M81" s="35"/>
    </row>
    <row r="82" spans="2:13" s="33" customFormat="1" ht="14.25">
      <c r="B82" s="34"/>
      <c r="G82" s="35"/>
      <c r="H82" s="36"/>
      <c r="I82" s="36"/>
      <c r="M82" s="35"/>
    </row>
    <row r="83" spans="2:13" s="33" customFormat="1" ht="14.25">
      <c r="B83" s="34"/>
      <c r="G83" s="35"/>
      <c r="H83" s="36"/>
      <c r="I83" s="36"/>
      <c r="M83" s="35"/>
    </row>
    <row r="84" spans="2:13" s="33" customFormat="1" ht="14.25">
      <c r="B84" s="34"/>
      <c r="G84" s="35"/>
      <c r="H84" s="36"/>
      <c r="I84" s="36"/>
      <c r="M84" s="35"/>
    </row>
    <row r="85" spans="2:13" s="33" customFormat="1" ht="14.25">
      <c r="B85" s="34"/>
      <c r="G85" s="35"/>
      <c r="H85" s="36"/>
      <c r="I85" s="36"/>
      <c r="M85" s="35"/>
    </row>
    <row r="86" spans="2:13" s="33" customFormat="1" ht="14.25">
      <c r="B86" s="34"/>
      <c r="G86" s="35"/>
      <c r="H86" s="36"/>
      <c r="I86" s="36"/>
      <c r="M86" s="35"/>
    </row>
    <row r="87" spans="2:13" s="33" customFormat="1" ht="14.25">
      <c r="B87" s="34"/>
      <c r="G87" s="35"/>
      <c r="H87" s="36"/>
      <c r="I87" s="36"/>
      <c r="M87" s="35"/>
    </row>
    <row r="88" spans="2:13" s="33" customFormat="1" ht="14.25">
      <c r="B88" s="34"/>
      <c r="G88" s="35"/>
      <c r="H88" s="36"/>
      <c r="I88" s="36"/>
      <c r="M88" s="35"/>
    </row>
    <row r="89" spans="2:13" s="33" customFormat="1" ht="14.25">
      <c r="B89" s="34"/>
      <c r="G89" s="35"/>
      <c r="H89" s="36"/>
      <c r="I89" s="36"/>
      <c r="M89" s="35"/>
    </row>
    <row r="90" spans="2:13" s="33" customFormat="1" ht="14.25">
      <c r="B90" s="34"/>
      <c r="G90" s="35"/>
      <c r="H90" s="36"/>
      <c r="I90" s="36"/>
      <c r="M90" s="35"/>
    </row>
    <row r="91" spans="2:13" s="33" customFormat="1" ht="14.25">
      <c r="B91" s="34"/>
      <c r="G91" s="35"/>
      <c r="H91" s="36"/>
      <c r="I91" s="36"/>
      <c r="M91" s="35"/>
    </row>
    <row r="92" spans="2:13" s="33" customFormat="1" ht="14.25">
      <c r="B92" s="34"/>
      <c r="G92" s="35"/>
      <c r="H92" s="36"/>
      <c r="I92" s="36"/>
      <c r="M92" s="35"/>
    </row>
    <row r="93" spans="2:13" s="33" customFormat="1" ht="14.25">
      <c r="B93" s="34"/>
      <c r="G93" s="35"/>
      <c r="H93" s="36"/>
      <c r="I93" s="36"/>
      <c r="M93" s="35"/>
    </row>
    <row r="94" spans="2:13" s="33" customFormat="1" ht="14.25">
      <c r="B94" s="34"/>
      <c r="G94" s="35"/>
      <c r="H94" s="36"/>
      <c r="I94" s="36"/>
      <c r="M94" s="35"/>
    </row>
    <row r="95" spans="2:13" s="33" customFormat="1" ht="14.25">
      <c r="B95" s="34"/>
      <c r="G95" s="35"/>
      <c r="H95" s="36"/>
      <c r="I95" s="36"/>
      <c r="M95" s="35"/>
    </row>
    <row r="96" spans="2:13" s="33" customFormat="1" ht="14.25">
      <c r="B96" s="34"/>
      <c r="G96" s="35"/>
      <c r="H96" s="36"/>
      <c r="I96" s="36"/>
      <c r="M96" s="35"/>
    </row>
    <row r="97" spans="2:13" s="33" customFormat="1" ht="14.25">
      <c r="B97" s="34"/>
      <c r="G97" s="35"/>
      <c r="H97" s="36"/>
      <c r="I97" s="36"/>
      <c r="M97" s="35"/>
    </row>
    <row r="98" spans="2:13" s="33" customFormat="1" ht="14.25">
      <c r="B98" s="34"/>
      <c r="G98" s="35"/>
      <c r="H98" s="36"/>
      <c r="I98" s="36"/>
      <c r="M98" s="35"/>
    </row>
    <row r="99" spans="2:13" s="33" customFormat="1" ht="14.25">
      <c r="B99" s="34"/>
      <c r="G99" s="35"/>
      <c r="H99" s="36"/>
      <c r="I99" s="36"/>
      <c r="M99" s="35"/>
    </row>
    <row r="100" spans="2:13" s="33" customFormat="1" ht="14.25">
      <c r="B100" s="34"/>
      <c r="G100" s="35"/>
      <c r="H100" s="36"/>
      <c r="I100" s="36"/>
      <c r="M100" s="35"/>
    </row>
    <row r="101" spans="2:13" s="33" customFormat="1" ht="14.25">
      <c r="B101" s="34"/>
      <c r="G101" s="35"/>
      <c r="H101" s="36"/>
      <c r="I101" s="36"/>
      <c r="M101" s="35"/>
    </row>
    <row r="102" spans="2:13" s="33" customFormat="1" ht="14.25">
      <c r="B102" s="34"/>
      <c r="G102" s="35"/>
      <c r="H102" s="36"/>
      <c r="I102" s="36"/>
      <c r="M102" s="35"/>
    </row>
    <row r="103" spans="2:13" s="33" customFormat="1" ht="14.25">
      <c r="B103" s="34"/>
      <c r="G103" s="35"/>
      <c r="H103" s="36"/>
      <c r="I103" s="36"/>
      <c r="M103" s="35"/>
    </row>
    <row r="104" spans="2:13" s="33" customFormat="1" ht="14.25">
      <c r="B104" s="34"/>
      <c r="G104" s="35"/>
      <c r="H104" s="36"/>
      <c r="I104" s="36"/>
      <c r="M104" s="35"/>
    </row>
    <row r="105" spans="2:13" s="33" customFormat="1" ht="14.25">
      <c r="B105" s="34"/>
      <c r="G105" s="35"/>
      <c r="H105" s="36"/>
      <c r="I105" s="36"/>
      <c r="M105" s="35"/>
    </row>
    <row r="106" spans="2:13" s="33" customFormat="1" ht="14.25">
      <c r="B106" s="34"/>
      <c r="G106" s="35"/>
      <c r="H106" s="36"/>
      <c r="I106" s="36"/>
      <c r="M106" s="35"/>
    </row>
    <row r="107" spans="2:13" s="33" customFormat="1" ht="14.25">
      <c r="B107" s="34"/>
      <c r="G107" s="35"/>
      <c r="H107" s="36"/>
      <c r="I107" s="36"/>
      <c r="M107" s="35"/>
    </row>
    <row r="108" spans="2:13" s="33" customFormat="1" ht="14.25">
      <c r="B108" s="34"/>
      <c r="G108" s="35"/>
      <c r="H108" s="36"/>
      <c r="I108" s="36"/>
      <c r="M108" s="35"/>
    </row>
    <row r="109" spans="2:13" s="33" customFormat="1" ht="14.25">
      <c r="B109" s="34"/>
      <c r="G109" s="35"/>
      <c r="H109" s="36"/>
      <c r="I109" s="36"/>
      <c r="M109" s="35"/>
    </row>
    <row r="110" spans="2:13" s="33" customFormat="1" ht="14.25">
      <c r="B110" s="34"/>
      <c r="G110" s="35"/>
      <c r="H110" s="36"/>
      <c r="I110" s="36"/>
      <c r="M110" s="35"/>
    </row>
    <row r="111" spans="2:13" s="33" customFormat="1" ht="14.25">
      <c r="B111" s="34"/>
      <c r="G111" s="35"/>
      <c r="H111" s="36"/>
      <c r="I111" s="36"/>
      <c r="M111" s="35"/>
    </row>
    <row r="112" spans="2:13" s="33" customFormat="1" ht="14.25">
      <c r="B112" s="34"/>
      <c r="G112" s="35"/>
      <c r="H112" s="36"/>
      <c r="I112" s="36"/>
      <c r="M112" s="35"/>
    </row>
    <row r="113" spans="2:13" s="33" customFormat="1" ht="14.25">
      <c r="B113" s="34"/>
      <c r="G113" s="35"/>
      <c r="H113" s="36"/>
      <c r="I113" s="36"/>
      <c r="M113" s="35"/>
    </row>
    <row r="114" spans="2:13" s="33" customFormat="1" ht="14.25">
      <c r="B114" s="34"/>
      <c r="G114" s="35"/>
      <c r="H114" s="36"/>
      <c r="I114" s="36"/>
      <c r="M114" s="35"/>
    </row>
    <row r="115" spans="2:13" s="33" customFormat="1" ht="14.25">
      <c r="B115" s="34"/>
      <c r="G115" s="35"/>
      <c r="H115" s="36"/>
      <c r="I115" s="36"/>
      <c r="M115" s="35"/>
    </row>
    <row r="116" spans="2:13" s="33" customFormat="1" ht="14.25">
      <c r="B116" s="34"/>
      <c r="G116" s="35"/>
      <c r="H116" s="36"/>
      <c r="I116" s="36"/>
      <c r="M116" s="35"/>
    </row>
    <row r="117" spans="2:13" s="33" customFormat="1" ht="14.25">
      <c r="B117" s="34"/>
      <c r="G117" s="35"/>
      <c r="H117" s="36"/>
      <c r="I117" s="36"/>
      <c r="M117" s="35"/>
    </row>
    <row r="118" spans="2:13" s="33" customFormat="1" ht="14.25">
      <c r="B118" s="34"/>
      <c r="G118" s="35"/>
      <c r="H118" s="36"/>
      <c r="I118" s="36"/>
      <c r="M118" s="35"/>
    </row>
    <row r="119" spans="2:13" s="33" customFormat="1" ht="14.25">
      <c r="B119" s="34"/>
      <c r="G119" s="35"/>
      <c r="H119" s="36"/>
      <c r="I119" s="36"/>
      <c r="M119" s="35"/>
    </row>
    <row r="120" spans="2:13" s="33" customFormat="1" ht="14.25">
      <c r="B120" s="34"/>
      <c r="G120" s="35"/>
      <c r="H120" s="36"/>
      <c r="I120" s="36"/>
      <c r="M120" s="35"/>
    </row>
    <row r="121" spans="2:13" s="33" customFormat="1" ht="14.25">
      <c r="B121" s="34"/>
      <c r="G121" s="35"/>
      <c r="H121" s="36"/>
      <c r="I121" s="36"/>
      <c r="M121" s="35"/>
    </row>
    <row r="122" spans="2:13" s="33" customFormat="1" ht="14.25">
      <c r="B122" s="34"/>
      <c r="G122" s="35"/>
      <c r="H122" s="36"/>
      <c r="I122" s="36"/>
      <c r="M122" s="35"/>
    </row>
    <row r="123" spans="2:13" s="33" customFormat="1" ht="14.25">
      <c r="B123" s="34"/>
      <c r="G123" s="35"/>
      <c r="H123" s="36"/>
      <c r="I123" s="36"/>
      <c r="M123" s="35"/>
    </row>
    <row r="124" spans="2:13" s="33" customFormat="1" ht="14.25">
      <c r="B124" s="34"/>
      <c r="G124" s="35"/>
      <c r="H124" s="36"/>
      <c r="I124" s="36"/>
      <c r="M124" s="35"/>
    </row>
    <row r="125" spans="2:13" s="33" customFormat="1" ht="14.25">
      <c r="B125" s="34"/>
      <c r="G125" s="35"/>
      <c r="H125" s="36"/>
      <c r="I125" s="36"/>
      <c r="M125" s="35"/>
    </row>
    <row r="126" spans="2:13" s="33" customFormat="1" ht="14.25">
      <c r="B126" s="34"/>
      <c r="G126" s="35"/>
      <c r="H126" s="36"/>
      <c r="I126" s="36"/>
      <c r="M126" s="35"/>
    </row>
    <row r="127" spans="2:13" s="33" customFormat="1" ht="14.25">
      <c r="B127" s="34"/>
      <c r="G127" s="35"/>
      <c r="H127" s="36"/>
      <c r="I127" s="36"/>
      <c r="M127" s="35"/>
    </row>
    <row r="128" spans="2:13" s="33" customFormat="1" ht="14.25">
      <c r="B128" s="34"/>
      <c r="G128" s="35"/>
      <c r="H128" s="36"/>
      <c r="I128" s="36"/>
      <c r="M128" s="35"/>
    </row>
    <row r="129" spans="2:13" s="33" customFormat="1" ht="14.25">
      <c r="B129" s="34"/>
      <c r="G129" s="35"/>
      <c r="H129" s="36"/>
      <c r="I129" s="36"/>
      <c r="M129" s="35"/>
    </row>
    <row r="130" spans="2:13" s="33" customFormat="1" ht="14.25">
      <c r="B130" s="34"/>
      <c r="G130" s="35"/>
      <c r="H130" s="36"/>
      <c r="I130" s="36"/>
      <c r="M130" s="35"/>
    </row>
    <row r="131" spans="2:13" s="33" customFormat="1" ht="14.25">
      <c r="B131" s="34"/>
      <c r="G131" s="35"/>
      <c r="H131" s="36"/>
      <c r="I131" s="36"/>
      <c r="M131" s="35"/>
    </row>
    <row r="132" spans="2:13" s="33" customFormat="1" ht="14.25">
      <c r="B132" s="34"/>
      <c r="G132" s="35"/>
      <c r="H132" s="36"/>
      <c r="I132" s="36"/>
      <c r="M132" s="35"/>
    </row>
    <row r="133" spans="2:13" s="33" customFormat="1" ht="14.25">
      <c r="B133" s="34"/>
      <c r="G133" s="35"/>
      <c r="H133" s="36"/>
      <c r="I133" s="36"/>
      <c r="M133" s="35"/>
    </row>
    <row r="134" spans="2:13" s="33" customFormat="1" ht="14.25">
      <c r="B134" s="34"/>
      <c r="G134" s="35"/>
      <c r="H134" s="36"/>
      <c r="I134" s="36"/>
      <c r="M134" s="35"/>
    </row>
    <row r="135" spans="2:13" s="33" customFormat="1" ht="14.25">
      <c r="B135" s="34"/>
      <c r="G135" s="35"/>
      <c r="H135" s="36"/>
      <c r="I135" s="36"/>
      <c r="M135" s="35"/>
    </row>
    <row r="136" spans="2:13" s="33" customFormat="1" ht="14.25">
      <c r="B136" s="34"/>
      <c r="G136" s="35"/>
      <c r="H136" s="36"/>
      <c r="I136" s="36"/>
      <c r="M136" s="35"/>
    </row>
    <row r="137" spans="2:13" s="33" customFormat="1" ht="14.25">
      <c r="B137" s="34"/>
      <c r="G137" s="35"/>
      <c r="H137" s="36"/>
      <c r="I137" s="36"/>
      <c r="M137" s="35"/>
    </row>
    <row r="138" spans="2:13" s="33" customFormat="1" ht="14.25">
      <c r="B138" s="34"/>
      <c r="G138" s="35"/>
      <c r="H138" s="36"/>
      <c r="I138" s="36"/>
      <c r="M138" s="35"/>
    </row>
    <row r="139" spans="2:13" s="33" customFormat="1" ht="14.25">
      <c r="B139" s="34"/>
      <c r="G139" s="35"/>
      <c r="H139" s="36"/>
      <c r="I139" s="36"/>
      <c r="M139" s="35"/>
    </row>
    <row r="140" spans="2:13" s="33" customFormat="1" ht="14.25">
      <c r="B140" s="34"/>
      <c r="G140" s="35"/>
      <c r="H140" s="36"/>
      <c r="I140" s="36"/>
      <c r="M140" s="35"/>
    </row>
    <row r="141" spans="2:13" s="33" customFormat="1" ht="14.25">
      <c r="B141" s="34"/>
      <c r="G141" s="35"/>
      <c r="H141" s="36"/>
      <c r="I141" s="36"/>
      <c r="M141" s="35"/>
    </row>
    <row r="142" spans="2:13" s="33" customFormat="1" ht="14.25">
      <c r="B142" s="34"/>
      <c r="G142" s="35"/>
      <c r="H142" s="36"/>
      <c r="I142" s="36"/>
      <c r="M142" s="35"/>
    </row>
    <row r="143" spans="2:13" s="33" customFormat="1" ht="14.25">
      <c r="B143" s="34"/>
      <c r="G143" s="35"/>
      <c r="H143" s="36"/>
      <c r="I143" s="36"/>
      <c r="M143" s="35"/>
    </row>
    <row r="144" spans="2:13" s="33" customFormat="1" ht="14.25">
      <c r="B144" s="34"/>
      <c r="G144" s="35"/>
      <c r="H144" s="36"/>
      <c r="I144" s="36"/>
      <c r="M144" s="35"/>
    </row>
    <row r="145" spans="2:13" s="33" customFormat="1" ht="14.25">
      <c r="B145" s="34"/>
      <c r="G145" s="35"/>
      <c r="H145" s="36"/>
      <c r="I145" s="36"/>
      <c r="M145" s="35"/>
    </row>
    <row r="146" spans="2:13" s="33" customFormat="1" ht="14.25">
      <c r="B146" s="34"/>
      <c r="G146" s="35"/>
      <c r="H146" s="36"/>
      <c r="I146" s="36"/>
      <c r="M146" s="35"/>
    </row>
    <row r="147" spans="2:13" s="33" customFormat="1" ht="14.25">
      <c r="B147" s="34"/>
      <c r="G147" s="35"/>
      <c r="H147" s="36"/>
      <c r="I147" s="36"/>
      <c r="M147" s="35"/>
    </row>
    <row r="148" spans="2:13" s="33" customFormat="1" ht="14.25">
      <c r="B148" s="34"/>
      <c r="G148" s="35"/>
      <c r="H148" s="36"/>
      <c r="I148" s="36"/>
      <c r="M148" s="35"/>
    </row>
    <row r="149" spans="2:13" s="33" customFormat="1" ht="14.25">
      <c r="B149" s="34"/>
      <c r="G149" s="35"/>
      <c r="H149" s="36"/>
      <c r="I149" s="36"/>
      <c r="M149" s="35"/>
    </row>
    <row r="150" spans="2:13" s="33" customFormat="1" ht="14.25">
      <c r="B150" s="34"/>
      <c r="G150" s="35"/>
      <c r="H150" s="36"/>
      <c r="I150" s="36"/>
      <c r="M150" s="35"/>
    </row>
    <row r="151" spans="2:13" s="33" customFormat="1" ht="14.25">
      <c r="B151" s="34"/>
      <c r="G151" s="35"/>
      <c r="H151" s="36"/>
      <c r="I151" s="36"/>
      <c r="M151" s="35"/>
    </row>
    <row r="152" spans="2:13" s="33" customFormat="1" ht="14.25">
      <c r="B152" s="34"/>
      <c r="G152" s="35"/>
      <c r="H152" s="36"/>
      <c r="I152" s="36"/>
      <c r="M152" s="35"/>
    </row>
    <row r="153" spans="2:13" s="33" customFormat="1" ht="14.25">
      <c r="B153" s="34"/>
      <c r="G153" s="35"/>
      <c r="H153" s="36"/>
      <c r="I153" s="36"/>
      <c r="M153" s="35"/>
    </row>
    <row r="154" spans="2:13" s="33" customFormat="1" ht="14.25">
      <c r="B154" s="34"/>
      <c r="G154" s="35"/>
      <c r="H154" s="36"/>
      <c r="I154" s="36"/>
      <c r="M154" s="35"/>
    </row>
    <row r="155" spans="2:13" s="33" customFormat="1" ht="14.25">
      <c r="B155" s="34"/>
      <c r="G155" s="35"/>
      <c r="H155" s="36"/>
      <c r="I155" s="36"/>
      <c r="M155" s="35"/>
    </row>
    <row r="156" spans="2:13" s="33" customFormat="1" ht="14.25">
      <c r="B156" s="34"/>
      <c r="G156" s="35"/>
      <c r="H156" s="36"/>
      <c r="I156" s="36"/>
      <c r="M156" s="35"/>
    </row>
    <row r="157" spans="2:13" s="33" customFormat="1" ht="14.25">
      <c r="B157" s="34"/>
      <c r="G157" s="35"/>
      <c r="H157" s="36"/>
      <c r="I157" s="36"/>
      <c r="M157" s="35"/>
    </row>
    <row r="158" spans="2:13" s="33" customFormat="1" ht="14.25">
      <c r="B158" s="34"/>
      <c r="G158" s="35"/>
      <c r="H158" s="36"/>
      <c r="I158" s="36"/>
      <c r="M158" s="35"/>
    </row>
    <row r="159" spans="2:13" s="33" customFormat="1" ht="14.25">
      <c r="B159" s="34"/>
      <c r="G159" s="35"/>
      <c r="H159" s="36"/>
      <c r="I159" s="36"/>
      <c r="M159" s="35"/>
    </row>
    <row r="160" spans="2:13" s="33" customFormat="1" ht="14.25">
      <c r="B160" s="34"/>
      <c r="G160" s="35"/>
      <c r="H160" s="36"/>
      <c r="I160" s="36"/>
      <c r="M160" s="35"/>
    </row>
    <row r="161" spans="2:13" s="33" customFormat="1" ht="14.25">
      <c r="B161" s="34"/>
      <c r="G161" s="35"/>
      <c r="H161" s="36"/>
      <c r="I161" s="36"/>
      <c r="M161" s="35"/>
    </row>
    <row r="162" spans="2:13" s="33" customFormat="1" ht="14.25">
      <c r="B162" s="34"/>
      <c r="G162" s="35"/>
      <c r="H162" s="36"/>
      <c r="I162" s="36"/>
      <c r="M162" s="35"/>
    </row>
    <row r="163" spans="2:13" s="33" customFormat="1" ht="14.25">
      <c r="B163" s="34"/>
      <c r="G163" s="35"/>
      <c r="H163" s="36"/>
      <c r="I163" s="36"/>
      <c r="M163" s="35"/>
    </row>
    <row r="164" spans="2:13" s="33" customFormat="1" ht="14.25">
      <c r="B164" s="34"/>
      <c r="G164" s="35"/>
      <c r="H164" s="36"/>
      <c r="I164" s="36"/>
      <c r="M164" s="35"/>
    </row>
    <row r="165" spans="2:13" s="33" customFormat="1" ht="14.25">
      <c r="B165" s="34"/>
      <c r="G165" s="35"/>
      <c r="H165" s="36"/>
      <c r="I165" s="36"/>
      <c r="M165" s="35"/>
    </row>
    <row r="166" spans="2:13" s="33" customFormat="1" ht="14.25">
      <c r="B166" s="34"/>
      <c r="G166" s="35"/>
      <c r="H166" s="36"/>
      <c r="I166" s="36"/>
      <c r="M166" s="35"/>
    </row>
    <row r="167" spans="2:13" s="33" customFormat="1" ht="14.25">
      <c r="B167" s="34"/>
      <c r="G167" s="35"/>
      <c r="H167" s="36"/>
      <c r="I167" s="36"/>
      <c r="M167" s="35"/>
    </row>
    <row r="168" spans="2:13" s="33" customFormat="1" ht="14.25">
      <c r="B168" s="34"/>
      <c r="G168" s="35"/>
      <c r="H168" s="36"/>
      <c r="I168" s="36"/>
      <c r="M168" s="35"/>
    </row>
    <row r="169" spans="2:13" s="33" customFormat="1" ht="14.25">
      <c r="B169" s="34"/>
      <c r="G169" s="35"/>
      <c r="H169" s="36"/>
      <c r="I169" s="36"/>
      <c r="M169" s="35"/>
    </row>
    <row r="170" spans="2:13" s="33" customFormat="1" ht="14.25">
      <c r="B170" s="34"/>
      <c r="G170" s="35"/>
      <c r="H170" s="36"/>
      <c r="I170" s="36"/>
      <c r="M170" s="35"/>
    </row>
    <row r="171" spans="2:13" s="33" customFormat="1" ht="14.25">
      <c r="B171" s="34"/>
      <c r="G171" s="35"/>
      <c r="H171" s="36"/>
      <c r="I171" s="36"/>
      <c r="M171" s="35"/>
    </row>
    <row r="172" spans="2:13" s="33" customFormat="1" ht="14.25">
      <c r="B172" s="34"/>
      <c r="G172" s="35"/>
      <c r="H172" s="36"/>
      <c r="I172" s="36"/>
      <c r="M172" s="35"/>
    </row>
    <row r="173" spans="2:13" s="33" customFormat="1" ht="14.25">
      <c r="B173" s="34"/>
      <c r="G173" s="35"/>
      <c r="H173" s="36"/>
      <c r="I173" s="36"/>
      <c r="M173" s="35"/>
    </row>
    <row r="174" spans="2:13" s="33" customFormat="1" ht="14.25">
      <c r="B174" s="34"/>
      <c r="G174" s="35"/>
      <c r="H174" s="36"/>
      <c r="I174" s="36"/>
      <c r="M174" s="35"/>
    </row>
    <row r="175" spans="2:13" s="33" customFormat="1" ht="14.25">
      <c r="B175" s="34"/>
      <c r="G175" s="35"/>
      <c r="H175" s="36"/>
      <c r="I175" s="36"/>
      <c r="M175" s="35"/>
    </row>
    <row r="176" spans="2:13" s="33" customFormat="1" ht="14.25">
      <c r="B176" s="34"/>
      <c r="G176" s="35"/>
      <c r="H176" s="36"/>
      <c r="I176" s="36"/>
      <c r="M176" s="35"/>
    </row>
    <row r="177" spans="2:13" s="33" customFormat="1" ht="14.25">
      <c r="B177" s="34"/>
      <c r="G177" s="35"/>
      <c r="H177" s="36"/>
      <c r="I177" s="36"/>
      <c r="M177" s="35"/>
    </row>
    <row r="178" spans="2:13" s="33" customFormat="1" ht="14.25">
      <c r="B178" s="34"/>
      <c r="G178" s="35"/>
      <c r="H178" s="36"/>
      <c r="I178" s="36"/>
      <c r="M178" s="35"/>
    </row>
    <row r="179" spans="2:13" s="33" customFormat="1" ht="14.25">
      <c r="B179" s="34"/>
      <c r="G179" s="35"/>
      <c r="H179" s="36"/>
      <c r="I179" s="36"/>
      <c r="M179" s="35"/>
    </row>
    <row r="180" spans="2:13" s="33" customFormat="1" ht="14.25">
      <c r="B180" s="34"/>
      <c r="G180" s="35"/>
      <c r="H180" s="36"/>
      <c r="I180" s="36"/>
      <c r="M180" s="35"/>
    </row>
    <row r="181" spans="2:13" s="33" customFormat="1" ht="14.25">
      <c r="B181" s="34"/>
      <c r="G181" s="35"/>
      <c r="H181" s="36"/>
      <c r="I181" s="36"/>
      <c r="M181" s="35"/>
    </row>
    <row r="182" spans="2:13" s="33" customFormat="1" ht="14.25">
      <c r="B182" s="34"/>
      <c r="G182" s="35"/>
      <c r="H182" s="36"/>
      <c r="I182" s="36"/>
      <c r="M182" s="35"/>
    </row>
    <row r="183" spans="2:13" s="33" customFormat="1" ht="14.25">
      <c r="B183" s="34"/>
      <c r="G183" s="35"/>
      <c r="H183" s="36"/>
      <c r="I183" s="36"/>
      <c r="M183" s="35"/>
    </row>
    <row r="184" spans="2:13" s="33" customFormat="1" ht="14.25">
      <c r="B184" s="34"/>
      <c r="G184" s="35"/>
      <c r="H184" s="36"/>
      <c r="I184" s="36"/>
      <c r="M184" s="35"/>
    </row>
    <row r="185" spans="2:13" s="33" customFormat="1" ht="14.25">
      <c r="B185" s="34"/>
      <c r="G185" s="35"/>
      <c r="H185" s="36"/>
      <c r="I185" s="36"/>
      <c r="M185" s="35"/>
    </row>
    <row r="186" spans="2:13" s="33" customFormat="1" ht="14.25">
      <c r="B186" s="34"/>
      <c r="G186" s="35"/>
      <c r="H186" s="36"/>
      <c r="I186" s="36"/>
      <c r="M186" s="35"/>
    </row>
    <row r="187" spans="2:13" s="33" customFormat="1" ht="14.25">
      <c r="B187" s="34"/>
      <c r="G187" s="35"/>
      <c r="H187" s="36"/>
      <c r="I187" s="36"/>
      <c r="M187" s="35"/>
    </row>
    <row r="188" spans="2:13" s="33" customFormat="1" ht="14.25">
      <c r="B188" s="34"/>
      <c r="G188" s="35"/>
      <c r="H188" s="36"/>
      <c r="I188" s="36"/>
      <c r="M188" s="35"/>
    </row>
    <row r="189" spans="2:13" s="33" customFormat="1" ht="14.25">
      <c r="B189" s="34"/>
      <c r="G189" s="35"/>
      <c r="H189" s="36"/>
      <c r="I189" s="36"/>
      <c r="M189" s="35"/>
    </row>
    <row r="190" spans="2:13" s="33" customFormat="1" ht="14.25">
      <c r="B190" s="34"/>
      <c r="G190" s="35"/>
      <c r="H190" s="36"/>
      <c r="I190" s="36"/>
      <c r="M190" s="35"/>
    </row>
    <row r="191" spans="2:13" s="33" customFormat="1" ht="14.25">
      <c r="B191" s="34"/>
      <c r="G191" s="35"/>
      <c r="H191" s="36"/>
      <c r="I191" s="36"/>
      <c r="M191" s="35"/>
    </row>
    <row r="192" spans="2:13" s="33" customFormat="1" ht="14.25">
      <c r="B192" s="34"/>
      <c r="G192" s="35"/>
      <c r="H192" s="36"/>
      <c r="I192" s="36"/>
      <c r="M192" s="35"/>
    </row>
    <row r="193" spans="2:13" s="33" customFormat="1" ht="14.25">
      <c r="B193" s="34"/>
      <c r="G193" s="35"/>
      <c r="H193" s="36"/>
      <c r="I193" s="36"/>
      <c r="M193" s="35"/>
    </row>
    <row r="194" spans="2:13" s="33" customFormat="1" ht="14.25">
      <c r="B194" s="34"/>
      <c r="G194" s="35"/>
      <c r="H194" s="36"/>
      <c r="I194" s="36"/>
      <c r="M194" s="35"/>
    </row>
    <row r="195" spans="2:13" s="33" customFormat="1" ht="14.25">
      <c r="B195" s="34"/>
      <c r="G195" s="35"/>
      <c r="H195" s="36"/>
      <c r="I195" s="36"/>
      <c r="M195" s="35"/>
    </row>
    <row r="196" spans="2:13" s="33" customFormat="1" ht="14.25">
      <c r="B196" s="34"/>
      <c r="G196" s="35"/>
      <c r="H196" s="36"/>
      <c r="I196" s="36"/>
      <c r="M196" s="35"/>
    </row>
    <row r="197" spans="2:13" s="33" customFormat="1" ht="14.25">
      <c r="B197" s="34"/>
      <c r="G197" s="35"/>
      <c r="H197" s="36"/>
      <c r="I197" s="36"/>
      <c r="M197" s="35"/>
    </row>
    <row r="198" spans="2:13" s="33" customFormat="1" ht="14.25">
      <c r="B198" s="34"/>
      <c r="G198" s="35"/>
      <c r="H198" s="36"/>
      <c r="I198" s="36"/>
      <c r="M198" s="35"/>
    </row>
    <row r="199" spans="2:13" s="33" customFormat="1" ht="14.25">
      <c r="B199" s="34"/>
      <c r="G199" s="35"/>
      <c r="H199" s="36"/>
      <c r="I199" s="36"/>
      <c r="M199" s="35"/>
    </row>
    <row r="200" spans="2:13" s="33" customFormat="1" ht="14.25">
      <c r="B200" s="34"/>
      <c r="G200" s="35"/>
      <c r="H200" s="36"/>
      <c r="I200" s="36"/>
      <c r="M200" s="35"/>
    </row>
    <row r="201" spans="2:13" s="33" customFormat="1" ht="14.25">
      <c r="B201" s="34"/>
      <c r="G201" s="35"/>
      <c r="H201" s="36"/>
      <c r="I201" s="36"/>
      <c r="M201" s="35"/>
    </row>
    <row r="202" spans="2:13" s="33" customFormat="1" ht="14.25">
      <c r="B202" s="34"/>
      <c r="G202" s="35"/>
      <c r="H202" s="36"/>
      <c r="I202" s="36"/>
      <c r="M202" s="35"/>
    </row>
    <row r="203" spans="2:13" s="33" customFormat="1" ht="14.25">
      <c r="B203" s="34"/>
      <c r="G203" s="35"/>
      <c r="H203" s="36"/>
      <c r="I203" s="36"/>
      <c r="M203" s="35"/>
    </row>
    <row r="204" spans="2:13" s="33" customFormat="1" ht="14.25">
      <c r="B204" s="34"/>
      <c r="G204" s="35"/>
      <c r="H204" s="36"/>
      <c r="I204" s="36"/>
      <c r="M204" s="35"/>
    </row>
    <row r="205" spans="2:13" s="33" customFormat="1" ht="14.25">
      <c r="B205" s="34"/>
      <c r="G205" s="35"/>
      <c r="H205" s="36"/>
      <c r="I205" s="36"/>
      <c r="M205" s="35"/>
    </row>
    <row r="206" spans="2:13" s="33" customFormat="1" ht="14.25">
      <c r="B206" s="34"/>
      <c r="G206" s="35"/>
      <c r="H206" s="36"/>
      <c r="I206" s="36"/>
      <c r="M206" s="35"/>
    </row>
    <row r="207" spans="2:13" s="33" customFormat="1" ht="14.25">
      <c r="B207" s="34"/>
      <c r="G207" s="35"/>
      <c r="H207" s="36"/>
      <c r="I207" s="36"/>
      <c r="M207" s="35"/>
    </row>
    <row r="208" spans="2:13" s="33" customFormat="1" ht="14.25">
      <c r="B208" s="34"/>
      <c r="G208" s="35"/>
      <c r="H208" s="36"/>
      <c r="I208" s="36"/>
      <c r="M208" s="35"/>
    </row>
    <row r="209" spans="2:13" s="33" customFormat="1" ht="14.25">
      <c r="B209" s="34"/>
      <c r="G209" s="35"/>
      <c r="H209" s="36"/>
      <c r="I209" s="36"/>
      <c r="M209" s="35"/>
    </row>
    <row r="210" spans="2:13" s="33" customFormat="1" ht="14.25">
      <c r="B210" s="34"/>
      <c r="G210" s="35"/>
      <c r="H210" s="36"/>
      <c r="I210" s="36"/>
      <c r="M210" s="35"/>
    </row>
    <row r="211" spans="2:13" s="33" customFormat="1" ht="14.25">
      <c r="B211" s="34"/>
      <c r="G211" s="35"/>
      <c r="H211" s="36"/>
      <c r="I211" s="36"/>
      <c r="M211" s="35"/>
    </row>
    <row r="212" spans="2:13" s="33" customFormat="1" ht="14.25">
      <c r="B212" s="34"/>
      <c r="G212" s="35"/>
      <c r="H212" s="36"/>
      <c r="I212" s="36"/>
      <c r="M212" s="35"/>
    </row>
    <row r="213" spans="2:13" s="33" customFormat="1" ht="14.25">
      <c r="B213" s="34"/>
      <c r="G213" s="35"/>
      <c r="H213" s="36"/>
      <c r="I213" s="36"/>
      <c r="M213" s="35"/>
    </row>
    <row r="214" spans="2:13" s="33" customFormat="1" ht="14.25">
      <c r="B214" s="34"/>
      <c r="G214" s="35"/>
      <c r="H214" s="36"/>
      <c r="I214" s="36"/>
      <c r="M214" s="35"/>
    </row>
    <row r="215" spans="2:13" s="33" customFormat="1" ht="14.25">
      <c r="B215" s="34"/>
      <c r="G215" s="35"/>
      <c r="H215" s="36"/>
      <c r="I215" s="36"/>
      <c r="M215" s="35"/>
    </row>
    <row r="216" spans="2:13" s="33" customFormat="1" ht="14.25">
      <c r="B216" s="34"/>
      <c r="G216" s="35"/>
      <c r="H216" s="36"/>
      <c r="I216" s="36"/>
      <c r="M216" s="35"/>
    </row>
    <row r="217" spans="2:13" s="33" customFormat="1" ht="14.25">
      <c r="B217" s="34"/>
      <c r="G217" s="35"/>
      <c r="H217" s="36"/>
      <c r="I217" s="36"/>
      <c r="M217" s="35"/>
    </row>
    <row r="218" spans="2:13" s="33" customFormat="1" ht="14.25">
      <c r="B218" s="34"/>
      <c r="G218" s="35"/>
      <c r="H218" s="36"/>
      <c r="I218" s="36"/>
      <c r="M218" s="35"/>
    </row>
    <row r="219" spans="2:13" s="33" customFormat="1" ht="14.25">
      <c r="B219" s="34"/>
      <c r="G219" s="35"/>
      <c r="H219" s="36"/>
      <c r="I219" s="36"/>
      <c r="M219" s="35"/>
    </row>
    <row r="220" spans="2:13" s="33" customFormat="1" ht="14.25">
      <c r="B220" s="34"/>
      <c r="G220" s="35"/>
      <c r="H220" s="36"/>
      <c r="I220" s="36"/>
      <c r="M220" s="35"/>
    </row>
    <row r="221" spans="2:13" s="33" customFormat="1" ht="14.25">
      <c r="B221" s="34"/>
      <c r="G221" s="35"/>
      <c r="H221" s="36"/>
      <c r="I221" s="36"/>
      <c r="M221" s="35"/>
    </row>
    <row r="222" spans="2:13" s="33" customFormat="1" ht="14.25">
      <c r="B222" s="34"/>
      <c r="G222" s="35"/>
      <c r="H222" s="36"/>
      <c r="I222" s="36"/>
      <c r="M222" s="35"/>
    </row>
    <row r="223" spans="2:13" s="33" customFormat="1" ht="14.25">
      <c r="B223" s="34"/>
      <c r="G223" s="35"/>
      <c r="H223" s="36"/>
      <c r="I223" s="36"/>
      <c r="M223" s="35"/>
    </row>
    <row r="224" spans="2:13" s="33" customFormat="1" ht="14.25">
      <c r="B224" s="34"/>
      <c r="G224" s="35"/>
      <c r="H224" s="36"/>
      <c r="I224" s="36"/>
      <c r="M224" s="35"/>
    </row>
    <row r="225" spans="2:13" s="33" customFormat="1" ht="14.25">
      <c r="B225" s="34"/>
      <c r="G225" s="35"/>
      <c r="H225" s="36"/>
      <c r="I225" s="36"/>
      <c r="M225" s="35"/>
    </row>
    <row r="226" spans="2:13" s="33" customFormat="1" ht="14.25">
      <c r="B226" s="34"/>
      <c r="G226" s="35"/>
      <c r="H226" s="36"/>
      <c r="I226" s="36"/>
      <c r="M226" s="35"/>
    </row>
    <row r="227" spans="2:13" s="33" customFormat="1" ht="14.25">
      <c r="B227" s="34"/>
      <c r="G227" s="35"/>
      <c r="H227" s="36"/>
      <c r="I227" s="36"/>
      <c r="M227" s="35"/>
    </row>
    <row r="228" spans="2:13" s="33" customFormat="1" ht="14.25">
      <c r="B228" s="34"/>
      <c r="G228" s="35"/>
      <c r="H228" s="36"/>
      <c r="I228" s="36"/>
      <c r="M228" s="35"/>
    </row>
    <row r="229" spans="2:13" s="33" customFormat="1" ht="14.25">
      <c r="B229" s="34"/>
      <c r="G229" s="35"/>
      <c r="H229" s="36"/>
      <c r="I229" s="36"/>
      <c r="M229" s="35"/>
    </row>
    <row r="230" spans="2:13" s="33" customFormat="1" ht="14.25">
      <c r="B230" s="34"/>
      <c r="G230" s="35"/>
      <c r="H230" s="36"/>
      <c r="I230" s="36"/>
      <c r="M230" s="35"/>
    </row>
    <row r="231" spans="2:13" s="33" customFormat="1" ht="14.25">
      <c r="B231" s="34"/>
      <c r="G231" s="35"/>
      <c r="H231" s="36"/>
      <c r="I231" s="36"/>
      <c r="M231" s="35"/>
    </row>
    <row r="232" spans="2:13" s="33" customFormat="1" ht="14.25">
      <c r="B232" s="34"/>
      <c r="G232" s="35"/>
      <c r="H232" s="36"/>
      <c r="I232" s="36"/>
      <c r="M232" s="35"/>
    </row>
    <row r="233" spans="2:13" s="33" customFormat="1" ht="14.25">
      <c r="B233" s="34"/>
      <c r="G233" s="35"/>
      <c r="H233" s="36"/>
      <c r="I233" s="36"/>
      <c r="M233" s="35"/>
    </row>
    <row r="234" spans="2:13" s="33" customFormat="1" ht="14.25">
      <c r="B234" s="34"/>
      <c r="G234" s="35"/>
      <c r="H234" s="36"/>
      <c r="I234" s="36"/>
      <c r="M234" s="35"/>
    </row>
    <row r="235" spans="2:13" s="33" customFormat="1" ht="14.25">
      <c r="B235" s="34"/>
      <c r="G235" s="35"/>
      <c r="H235" s="36"/>
      <c r="I235" s="36"/>
      <c r="M235" s="35"/>
    </row>
    <row r="236" spans="2:13" s="33" customFormat="1" ht="14.25">
      <c r="B236" s="34"/>
      <c r="G236" s="35"/>
      <c r="H236" s="36"/>
      <c r="I236" s="36"/>
      <c r="M236" s="35"/>
    </row>
    <row r="237" spans="2:13" s="33" customFormat="1" ht="14.25">
      <c r="B237" s="34"/>
      <c r="G237" s="35"/>
      <c r="H237" s="36"/>
      <c r="I237" s="36"/>
      <c r="M237" s="35"/>
    </row>
    <row r="238" spans="2:13" s="33" customFormat="1" ht="14.25">
      <c r="B238" s="34"/>
      <c r="G238" s="35"/>
      <c r="H238" s="36"/>
      <c r="I238" s="36"/>
      <c r="M238" s="35"/>
    </row>
    <row r="239" spans="2:13" s="33" customFormat="1" ht="14.25">
      <c r="B239" s="34"/>
      <c r="G239" s="35"/>
      <c r="H239" s="36"/>
      <c r="I239" s="36"/>
      <c r="M239" s="35"/>
    </row>
    <row r="240" spans="2:13" s="33" customFormat="1" ht="14.25">
      <c r="B240" s="34"/>
      <c r="G240" s="35"/>
      <c r="H240" s="36"/>
      <c r="I240" s="36"/>
      <c r="M240" s="35"/>
    </row>
    <row r="241" spans="2:13" s="33" customFormat="1" ht="14.25">
      <c r="B241" s="34"/>
      <c r="G241" s="35"/>
      <c r="H241" s="36"/>
      <c r="I241" s="36"/>
      <c r="M241" s="35"/>
    </row>
    <row r="242" spans="2:13" s="33" customFormat="1" ht="14.25">
      <c r="B242" s="34"/>
      <c r="G242" s="35"/>
      <c r="H242" s="36"/>
      <c r="I242" s="36"/>
      <c r="M242" s="35"/>
    </row>
    <row r="243" spans="2:13" s="33" customFormat="1" ht="14.25">
      <c r="B243" s="34"/>
      <c r="G243" s="35"/>
      <c r="H243" s="36"/>
      <c r="I243" s="36"/>
      <c r="M243" s="35"/>
    </row>
    <row r="244" spans="2:13" s="33" customFormat="1" ht="14.25">
      <c r="B244" s="34"/>
      <c r="G244" s="35"/>
      <c r="H244" s="36"/>
      <c r="I244" s="36"/>
      <c r="M244" s="35"/>
    </row>
    <row r="245" spans="2:13" s="33" customFormat="1" ht="14.25">
      <c r="B245" s="34"/>
      <c r="G245" s="35"/>
      <c r="H245" s="36"/>
      <c r="I245" s="36"/>
      <c r="M245" s="35"/>
    </row>
    <row r="246" spans="2:13" s="33" customFormat="1" ht="14.25">
      <c r="B246" s="34"/>
      <c r="G246" s="35"/>
      <c r="H246" s="36"/>
      <c r="I246" s="36"/>
      <c r="M246" s="35"/>
    </row>
    <row r="247" spans="2:13" s="33" customFormat="1" ht="14.25">
      <c r="B247" s="34"/>
      <c r="G247" s="35"/>
      <c r="H247" s="36"/>
      <c r="I247" s="36"/>
      <c r="M247" s="35"/>
    </row>
    <row r="248" spans="2:13" s="33" customFormat="1" ht="14.25">
      <c r="B248" s="34"/>
      <c r="G248" s="35"/>
      <c r="H248" s="36"/>
      <c r="I248" s="36"/>
      <c r="M248" s="35"/>
    </row>
    <row r="249" spans="2:13" s="33" customFormat="1" ht="14.25">
      <c r="B249" s="34"/>
      <c r="G249" s="35"/>
      <c r="H249" s="36"/>
      <c r="I249" s="36"/>
      <c r="M249" s="35"/>
    </row>
    <row r="250" spans="2:13" s="33" customFormat="1" ht="14.25">
      <c r="B250" s="34"/>
      <c r="G250" s="35"/>
      <c r="H250" s="36"/>
      <c r="I250" s="36"/>
      <c r="M250" s="35"/>
    </row>
    <row r="251" spans="2:13" s="33" customFormat="1" ht="14.25">
      <c r="B251" s="34"/>
      <c r="G251" s="35"/>
      <c r="H251" s="36"/>
      <c r="I251" s="36"/>
      <c r="M251" s="35"/>
    </row>
    <row r="252" spans="2:13" s="33" customFormat="1" ht="14.25">
      <c r="B252" s="34"/>
      <c r="G252" s="35"/>
      <c r="H252" s="36"/>
      <c r="I252" s="36"/>
      <c r="M252" s="35"/>
    </row>
    <row r="253" spans="2:13" s="33" customFormat="1" ht="14.25">
      <c r="B253" s="34"/>
      <c r="G253" s="35"/>
      <c r="H253" s="36"/>
      <c r="I253" s="36"/>
      <c r="M253" s="35"/>
    </row>
    <row r="254" spans="2:13" s="33" customFormat="1" ht="14.25">
      <c r="B254" s="34"/>
      <c r="G254" s="35"/>
      <c r="H254" s="36"/>
      <c r="I254" s="36"/>
      <c r="M254" s="35"/>
    </row>
    <row r="255" spans="2:13" s="33" customFormat="1" ht="14.25">
      <c r="B255" s="34"/>
      <c r="G255" s="35"/>
      <c r="H255" s="36"/>
      <c r="I255" s="36"/>
      <c r="M255" s="35"/>
    </row>
    <row r="256" spans="2:13" s="33" customFormat="1" ht="14.25">
      <c r="B256" s="34"/>
      <c r="G256" s="35"/>
      <c r="H256" s="36"/>
      <c r="I256" s="36"/>
      <c r="M256" s="35"/>
    </row>
    <row r="257" spans="2:13" s="33" customFormat="1" ht="14.25">
      <c r="B257" s="34"/>
      <c r="G257" s="35"/>
      <c r="H257" s="36"/>
      <c r="I257" s="36"/>
      <c r="M257" s="35"/>
    </row>
    <row r="258" spans="2:13" s="33" customFormat="1" ht="14.25">
      <c r="B258" s="34"/>
      <c r="G258" s="35"/>
      <c r="H258" s="36"/>
      <c r="I258" s="36"/>
      <c r="M258" s="35"/>
    </row>
    <row r="259" spans="2:13" s="33" customFormat="1" ht="14.25">
      <c r="B259" s="34"/>
      <c r="G259" s="35"/>
      <c r="H259" s="36"/>
      <c r="I259" s="36"/>
      <c r="M259" s="35"/>
    </row>
    <row r="260" spans="2:13" s="33" customFormat="1" ht="14.25">
      <c r="B260" s="34"/>
      <c r="G260" s="35"/>
      <c r="H260" s="36"/>
      <c r="I260" s="36"/>
      <c r="M260" s="35"/>
    </row>
    <row r="261" spans="2:13" s="33" customFormat="1" ht="14.25">
      <c r="B261" s="34"/>
      <c r="G261" s="35"/>
      <c r="H261" s="36"/>
      <c r="I261" s="36"/>
      <c r="M261" s="35"/>
    </row>
    <row r="262" spans="2:13" s="33" customFormat="1" ht="14.25">
      <c r="B262" s="34"/>
      <c r="G262" s="35"/>
      <c r="H262" s="36"/>
      <c r="I262" s="36"/>
      <c r="M262" s="35"/>
    </row>
    <row r="263" spans="2:13" s="33" customFormat="1" ht="14.25">
      <c r="B263" s="34"/>
      <c r="G263" s="35"/>
      <c r="H263" s="36"/>
      <c r="I263" s="36"/>
      <c r="M263" s="35"/>
    </row>
    <row r="264" spans="2:13" s="33" customFormat="1" ht="14.25">
      <c r="B264" s="34"/>
      <c r="G264" s="35"/>
      <c r="H264" s="36"/>
      <c r="I264" s="36"/>
      <c r="M264" s="35"/>
    </row>
    <row r="265" spans="2:13" s="33" customFormat="1" ht="14.25">
      <c r="B265" s="34"/>
      <c r="G265" s="35"/>
      <c r="H265" s="36"/>
      <c r="I265" s="36"/>
      <c r="M265" s="35"/>
    </row>
    <row r="266" spans="2:13" s="33" customFormat="1" ht="14.25">
      <c r="B266" s="34"/>
      <c r="G266" s="35"/>
      <c r="H266" s="36"/>
      <c r="I266" s="36"/>
      <c r="M266" s="35"/>
    </row>
    <row r="267" spans="2:13" s="33" customFormat="1" ht="14.25">
      <c r="B267" s="34"/>
      <c r="G267" s="35"/>
      <c r="H267" s="36"/>
      <c r="I267" s="36"/>
      <c r="M267" s="35"/>
    </row>
    <row r="268" spans="2:13" s="33" customFormat="1" ht="14.25">
      <c r="B268" s="34"/>
      <c r="G268" s="35"/>
      <c r="H268" s="36"/>
      <c r="I268" s="36"/>
      <c r="M268" s="35"/>
    </row>
    <row r="269" spans="2:13" s="33" customFormat="1" ht="14.25">
      <c r="B269" s="34"/>
      <c r="G269" s="35"/>
      <c r="H269" s="36"/>
      <c r="I269" s="36"/>
      <c r="M269" s="35"/>
    </row>
    <row r="270" spans="2:13" s="33" customFormat="1" ht="14.25">
      <c r="B270" s="34"/>
      <c r="G270" s="35"/>
      <c r="H270" s="36"/>
      <c r="I270" s="36"/>
      <c r="M270" s="35"/>
    </row>
    <row r="271" spans="2:13" s="33" customFormat="1" ht="14.25">
      <c r="B271" s="34"/>
      <c r="G271" s="35"/>
      <c r="H271" s="36"/>
      <c r="I271" s="36"/>
      <c r="M271" s="35"/>
    </row>
    <row r="272" spans="2:13" s="33" customFormat="1" ht="14.25">
      <c r="B272" s="34"/>
      <c r="G272" s="35"/>
      <c r="H272" s="36"/>
      <c r="I272" s="36"/>
      <c r="M272" s="35"/>
    </row>
    <row r="273" spans="2:13" s="33" customFormat="1" ht="14.25">
      <c r="B273" s="34"/>
      <c r="G273" s="35"/>
      <c r="H273" s="36"/>
      <c r="I273" s="36"/>
      <c r="M273" s="35"/>
    </row>
    <row r="274" spans="2:13" s="33" customFormat="1" ht="14.25">
      <c r="B274" s="34"/>
      <c r="G274" s="35"/>
      <c r="H274" s="36"/>
      <c r="I274" s="36"/>
      <c r="M274" s="35"/>
    </row>
    <row r="275" spans="2:13" s="33" customFormat="1" ht="14.25">
      <c r="B275" s="34"/>
      <c r="G275" s="35"/>
      <c r="H275" s="36"/>
      <c r="I275" s="36"/>
      <c r="M275" s="35"/>
    </row>
    <row r="276" spans="2:13" s="33" customFormat="1" ht="14.25">
      <c r="B276" s="34"/>
      <c r="G276" s="35"/>
      <c r="H276" s="36"/>
      <c r="I276" s="36"/>
      <c r="M276" s="35"/>
    </row>
    <row r="277" spans="2:13" s="33" customFormat="1" ht="14.25">
      <c r="B277" s="34"/>
      <c r="G277" s="35"/>
      <c r="H277" s="36"/>
      <c r="I277" s="36"/>
      <c r="M277" s="35"/>
    </row>
    <row r="278" spans="2:13" s="33" customFormat="1" ht="14.25">
      <c r="B278" s="34"/>
      <c r="G278" s="35"/>
      <c r="H278" s="36"/>
      <c r="I278" s="36"/>
      <c r="M278" s="35"/>
    </row>
    <row r="279" spans="2:13" s="33" customFormat="1" ht="14.25">
      <c r="B279" s="34"/>
      <c r="G279" s="35"/>
      <c r="H279" s="36"/>
      <c r="I279" s="36"/>
      <c r="M279" s="35"/>
    </row>
    <row r="280" spans="2:13" s="33" customFormat="1" ht="14.25">
      <c r="B280" s="34"/>
      <c r="G280" s="35"/>
      <c r="H280" s="36"/>
      <c r="I280" s="36"/>
      <c r="M280" s="35"/>
    </row>
    <row r="281" spans="2:13" s="33" customFormat="1" ht="14.25">
      <c r="B281" s="34"/>
      <c r="G281" s="35"/>
      <c r="H281" s="36"/>
      <c r="I281" s="36"/>
      <c r="M281" s="35"/>
    </row>
    <row r="282" spans="2:13" s="33" customFormat="1" ht="14.25">
      <c r="B282" s="34"/>
      <c r="G282" s="35"/>
      <c r="H282" s="36"/>
      <c r="I282" s="36"/>
      <c r="M282" s="35"/>
    </row>
    <row r="283" spans="2:13" s="33" customFormat="1" ht="14.25">
      <c r="B283" s="34"/>
      <c r="G283" s="35"/>
      <c r="H283" s="36"/>
      <c r="I283" s="36"/>
      <c r="M283" s="35"/>
    </row>
    <row r="284" spans="2:13" s="33" customFormat="1" ht="14.25">
      <c r="B284" s="34"/>
      <c r="G284" s="35"/>
      <c r="H284" s="36"/>
      <c r="I284" s="36"/>
      <c r="M284" s="35"/>
    </row>
    <row r="285" spans="2:13" s="33" customFormat="1" ht="14.25">
      <c r="B285" s="34"/>
      <c r="G285" s="35"/>
      <c r="H285" s="36"/>
      <c r="I285" s="36"/>
      <c r="M285" s="35"/>
    </row>
    <row r="286" spans="2:13" s="33" customFormat="1" ht="14.25">
      <c r="B286" s="34"/>
      <c r="G286" s="35"/>
      <c r="H286" s="36"/>
      <c r="I286" s="36"/>
      <c r="M286" s="35"/>
    </row>
    <row r="287" spans="2:13" s="33" customFormat="1" ht="14.25">
      <c r="B287" s="34"/>
      <c r="G287" s="35"/>
      <c r="H287" s="36"/>
      <c r="I287" s="36"/>
      <c r="M287" s="35"/>
    </row>
    <row r="288" spans="2:13" s="33" customFormat="1" ht="14.25">
      <c r="B288" s="34"/>
      <c r="G288" s="35"/>
      <c r="H288" s="36"/>
      <c r="I288" s="36"/>
      <c r="M288" s="35"/>
    </row>
    <row r="289" spans="2:13" s="33" customFormat="1" ht="14.25">
      <c r="B289" s="34"/>
      <c r="G289" s="35"/>
      <c r="H289" s="36"/>
      <c r="I289" s="36"/>
      <c r="M289" s="35"/>
    </row>
    <row r="290" spans="2:13" s="33" customFormat="1" ht="14.25">
      <c r="B290" s="34"/>
      <c r="G290" s="35"/>
      <c r="H290" s="36"/>
      <c r="I290" s="36"/>
      <c r="M290" s="35"/>
    </row>
    <row r="291" spans="2:13" s="33" customFormat="1" ht="14.25">
      <c r="B291" s="34"/>
      <c r="G291" s="35"/>
      <c r="H291" s="36"/>
      <c r="I291" s="36"/>
      <c r="M291" s="35"/>
    </row>
    <row r="292" spans="2:13" s="33" customFormat="1" ht="14.25">
      <c r="B292" s="34"/>
      <c r="G292" s="35"/>
      <c r="H292" s="36"/>
      <c r="I292" s="36"/>
      <c r="M292" s="35"/>
    </row>
    <row r="293" spans="2:13" s="33" customFormat="1" ht="14.25">
      <c r="B293" s="34"/>
      <c r="G293" s="35"/>
      <c r="H293" s="36"/>
      <c r="I293" s="36"/>
      <c r="M293" s="35"/>
    </row>
    <row r="294" spans="2:13" s="33" customFormat="1" ht="14.25">
      <c r="B294" s="34"/>
      <c r="G294" s="35"/>
      <c r="H294" s="36"/>
      <c r="I294" s="36"/>
      <c r="M294" s="35"/>
    </row>
    <row r="295" spans="2:13" s="33" customFormat="1" ht="14.25">
      <c r="B295" s="34"/>
      <c r="G295" s="35"/>
      <c r="H295" s="36"/>
      <c r="I295" s="36"/>
      <c r="M295" s="35"/>
    </row>
    <row r="296" spans="2:13" s="33" customFormat="1" ht="14.25">
      <c r="B296" s="34"/>
      <c r="G296" s="35"/>
      <c r="H296" s="36"/>
      <c r="I296" s="36"/>
      <c r="M296" s="35"/>
    </row>
    <row r="297" spans="2:13" s="33" customFormat="1" ht="14.25">
      <c r="B297" s="34"/>
      <c r="G297" s="35"/>
      <c r="H297" s="36"/>
      <c r="I297" s="36"/>
      <c r="M297" s="35"/>
    </row>
    <row r="298" spans="2:13" s="33" customFormat="1" ht="14.25">
      <c r="B298" s="34"/>
      <c r="G298" s="35"/>
      <c r="H298" s="36"/>
      <c r="I298" s="36"/>
      <c r="M298" s="35"/>
    </row>
    <row r="299" spans="2:13" s="33" customFormat="1" ht="14.25">
      <c r="B299" s="34"/>
      <c r="G299" s="35"/>
      <c r="H299" s="36"/>
      <c r="I299" s="36"/>
      <c r="M299" s="35"/>
    </row>
    <row r="300" spans="2:13" s="33" customFormat="1" ht="14.25">
      <c r="B300" s="34"/>
      <c r="G300" s="35"/>
      <c r="H300" s="36"/>
      <c r="I300" s="36"/>
      <c r="M300" s="35"/>
    </row>
    <row r="301" spans="2:13" s="33" customFormat="1" ht="14.25">
      <c r="B301" s="34"/>
      <c r="G301" s="35"/>
      <c r="H301" s="36"/>
      <c r="I301" s="36"/>
      <c r="M301" s="35"/>
    </row>
    <row r="302" spans="2:13" s="33" customFormat="1" ht="14.25">
      <c r="B302" s="34"/>
      <c r="G302" s="35"/>
      <c r="H302" s="36"/>
      <c r="I302" s="36"/>
      <c r="M302" s="35"/>
    </row>
    <row r="303" spans="2:13" s="33" customFormat="1" ht="14.25">
      <c r="B303" s="34"/>
      <c r="G303" s="35"/>
      <c r="H303" s="36"/>
      <c r="I303" s="36"/>
      <c r="M303" s="35"/>
    </row>
    <row r="304" spans="2:13" s="33" customFormat="1" ht="14.25">
      <c r="B304" s="34"/>
      <c r="G304" s="35"/>
      <c r="H304" s="36"/>
      <c r="I304" s="36"/>
      <c r="M304" s="35"/>
    </row>
    <row r="305" spans="2:13" s="33" customFormat="1" ht="14.25">
      <c r="B305" s="34"/>
      <c r="G305" s="35"/>
      <c r="H305" s="36"/>
      <c r="I305" s="36"/>
      <c r="M305" s="35"/>
    </row>
    <row r="306" spans="2:13" s="33" customFormat="1" ht="14.25">
      <c r="B306" s="34"/>
      <c r="G306" s="35"/>
      <c r="H306" s="36"/>
      <c r="I306" s="36"/>
      <c r="M306" s="35"/>
    </row>
    <row r="307" spans="2:13" s="33" customFormat="1" ht="14.25">
      <c r="B307" s="34"/>
      <c r="G307" s="35"/>
      <c r="H307" s="36"/>
      <c r="I307" s="36"/>
      <c r="M307" s="35"/>
    </row>
    <row r="308" spans="2:13" s="33" customFormat="1" ht="14.25">
      <c r="B308" s="34"/>
      <c r="G308" s="35"/>
      <c r="H308" s="36"/>
      <c r="I308" s="36"/>
      <c r="M308" s="35"/>
    </row>
    <row r="309" spans="2:13" s="33" customFormat="1" ht="14.25">
      <c r="B309" s="34"/>
      <c r="G309" s="35"/>
      <c r="H309" s="36"/>
      <c r="I309" s="36"/>
      <c r="M309" s="35"/>
    </row>
    <row r="310" spans="2:13" s="33" customFormat="1" ht="14.25">
      <c r="B310" s="34"/>
      <c r="G310" s="35"/>
      <c r="H310" s="36"/>
      <c r="I310" s="36"/>
      <c r="M310" s="35"/>
    </row>
    <row r="311" spans="2:13" s="33" customFormat="1" ht="14.25">
      <c r="B311" s="34"/>
      <c r="G311" s="35"/>
      <c r="H311" s="36"/>
      <c r="I311" s="36"/>
      <c r="M311" s="35"/>
    </row>
    <row r="312" spans="2:13" s="33" customFormat="1" ht="14.25">
      <c r="B312" s="34"/>
      <c r="G312" s="35"/>
      <c r="H312" s="36"/>
      <c r="I312" s="36"/>
      <c r="M312" s="35"/>
    </row>
    <row r="313" spans="2:13" s="33" customFormat="1" ht="14.25">
      <c r="B313" s="34"/>
      <c r="G313" s="35"/>
      <c r="H313" s="36"/>
      <c r="I313" s="36"/>
      <c r="M313" s="35"/>
    </row>
    <row r="314" spans="2:13" s="33" customFormat="1" ht="14.25">
      <c r="B314" s="34"/>
      <c r="G314" s="35"/>
      <c r="H314" s="36"/>
      <c r="I314" s="36"/>
      <c r="M314" s="35"/>
    </row>
    <row r="315" spans="2:13" s="33" customFormat="1" ht="14.25">
      <c r="B315" s="34"/>
      <c r="G315" s="35"/>
      <c r="H315" s="36"/>
      <c r="I315" s="36"/>
      <c r="M315" s="35"/>
    </row>
    <row r="316" spans="2:13" s="33" customFormat="1" ht="14.25">
      <c r="B316" s="34"/>
      <c r="G316" s="35"/>
      <c r="H316" s="36"/>
      <c r="I316" s="36"/>
      <c r="M316" s="35"/>
    </row>
    <row r="317" spans="2:13" s="33" customFormat="1" ht="14.25">
      <c r="B317" s="34"/>
      <c r="G317" s="35"/>
      <c r="H317" s="36"/>
      <c r="I317" s="36"/>
      <c r="M317" s="35"/>
    </row>
    <row r="318" spans="2:13" s="33" customFormat="1" ht="14.25">
      <c r="B318" s="34"/>
      <c r="G318" s="35"/>
      <c r="H318" s="36"/>
      <c r="I318" s="36"/>
      <c r="M318" s="35"/>
    </row>
    <row r="319" spans="2:13" s="33" customFormat="1" ht="14.25">
      <c r="B319" s="34"/>
      <c r="G319" s="35"/>
      <c r="H319" s="36"/>
      <c r="I319" s="36"/>
      <c r="M319" s="35"/>
    </row>
    <row r="320" spans="2:13" s="33" customFormat="1" ht="14.25">
      <c r="B320" s="34"/>
      <c r="G320" s="35"/>
      <c r="H320" s="36"/>
      <c r="I320" s="36"/>
      <c r="M320" s="35"/>
    </row>
    <row r="321" spans="2:13" s="33" customFormat="1" ht="14.25">
      <c r="B321" s="34"/>
      <c r="G321" s="35"/>
      <c r="H321" s="36"/>
      <c r="I321" s="36"/>
      <c r="M321" s="35"/>
    </row>
    <row r="322" spans="2:13" s="33" customFormat="1" ht="14.25">
      <c r="B322" s="34"/>
      <c r="G322" s="35"/>
      <c r="H322" s="36"/>
      <c r="I322" s="36"/>
      <c r="M322" s="35"/>
    </row>
    <row r="323" spans="2:13" s="33" customFormat="1" ht="14.25">
      <c r="B323" s="34"/>
      <c r="G323" s="35"/>
      <c r="H323" s="36"/>
      <c r="I323" s="36"/>
      <c r="M323" s="35"/>
    </row>
    <row r="324" spans="2:13" s="33" customFormat="1" ht="14.25">
      <c r="B324" s="34"/>
      <c r="G324" s="35"/>
      <c r="H324" s="36"/>
      <c r="I324" s="36"/>
      <c r="M324" s="35"/>
    </row>
    <row r="325" spans="2:13" s="33" customFormat="1" ht="14.25">
      <c r="B325" s="34"/>
      <c r="G325" s="35"/>
      <c r="H325" s="36"/>
      <c r="I325" s="36"/>
      <c r="M325" s="35"/>
    </row>
    <row r="326" spans="2:13" s="33" customFormat="1" ht="14.25">
      <c r="B326" s="34"/>
      <c r="G326" s="35"/>
      <c r="H326" s="36"/>
      <c r="I326" s="36"/>
      <c r="M326" s="35"/>
    </row>
    <row r="327" spans="2:13" s="33" customFormat="1" ht="14.25">
      <c r="B327" s="34"/>
      <c r="G327" s="35"/>
      <c r="H327" s="36"/>
      <c r="I327" s="36"/>
      <c r="M327" s="35"/>
    </row>
    <row r="328" spans="2:13" s="33" customFormat="1" ht="14.25">
      <c r="B328" s="34"/>
      <c r="G328" s="35"/>
      <c r="H328" s="36"/>
      <c r="I328" s="36"/>
      <c r="M328" s="35"/>
    </row>
    <row r="329" spans="2:13" s="33" customFormat="1" ht="14.25">
      <c r="B329" s="34"/>
      <c r="G329" s="35"/>
      <c r="H329" s="36"/>
      <c r="I329" s="36"/>
      <c r="M329" s="35"/>
    </row>
    <row r="330" spans="2:13" s="33" customFormat="1" ht="14.25">
      <c r="B330" s="34"/>
      <c r="G330" s="35"/>
      <c r="H330" s="36"/>
      <c r="I330" s="36"/>
      <c r="M330" s="35"/>
    </row>
    <row r="331" spans="2:13" s="33" customFormat="1" ht="14.25">
      <c r="B331" s="34"/>
      <c r="G331" s="35"/>
      <c r="H331" s="36"/>
      <c r="I331" s="36"/>
      <c r="M331" s="35"/>
    </row>
    <row r="332" spans="2:13" s="33" customFormat="1" ht="14.25">
      <c r="B332" s="34"/>
      <c r="G332" s="35"/>
      <c r="H332" s="36"/>
      <c r="I332" s="36"/>
      <c r="M332" s="35"/>
    </row>
    <row r="333" spans="2:13" s="33" customFormat="1" ht="14.25">
      <c r="B333" s="34"/>
      <c r="G333" s="35"/>
      <c r="H333" s="36"/>
      <c r="I333" s="36"/>
      <c r="M333" s="35"/>
    </row>
    <row r="334" spans="2:13" s="33" customFormat="1" ht="14.25">
      <c r="B334" s="34"/>
      <c r="G334" s="35"/>
      <c r="H334" s="36"/>
      <c r="I334" s="36"/>
      <c r="M334" s="35"/>
    </row>
    <row r="335" spans="2:13" s="33" customFormat="1" ht="14.25">
      <c r="B335" s="34"/>
      <c r="G335" s="35"/>
      <c r="H335" s="36"/>
      <c r="I335" s="36"/>
      <c r="M335" s="35"/>
    </row>
    <row r="336" spans="2:13" s="33" customFormat="1" ht="14.25">
      <c r="B336" s="34"/>
      <c r="G336" s="35"/>
      <c r="H336" s="36"/>
      <c r="I336" s="36"/>
      <c r="M336" s="35"/>
    </row>
    <row r="337" spans="2:13" s="33" customFormat="1" ht="14.25">
      <c r="B337" s="34"/>
      <c r="G337" s="35"/>
      <c r="H337" s="36"/>
      <c r="I337" s="36"/>
      <c r="M337" s="35"/>
    </row>
    <row r="338" spans="2:13" s="33" customFormat="1" ht="14.25">
      <c r="B338" s="34"/>
      <c r="G338" s="35"/>
      <c r="H338" s="36"/>
      <c r="I338" s="36"/>
      <c r="M338" s="35"/>
    </row>
    <row r="339" spans="2:13" s="33" customFormat="1" ht="14.25">
      <c r="B339" s="34"/>
      <c r="G339" s="35"/>
      <c r="H339" s="36"/>
      <c r="I339" s="36"/>
      <c r="M339" s="35"/>
    </row>
    <row r="340" spans="2:13" s="33" customFormat="1" ht="14.25">
      <c r="B340" s="34"/>
      <c r="G340" s="35"/>
      <c r="H340" s="36"/>
      <c r="I340" s="36"/>
      <c r="M340" s="35"/>
    </row>
    <row r="341" spans="2:13" s="33" customFormat="1" ht="14.25">
      <c r="B341" s="34"/>
      <c r="G341" s="35"/>
      <c r="H341" s="36"/>
      <c r="I341" s="36"/>
      <c r="M341" s="35"/>
    </row>
    <row r="342" spans="2:13" s="33" customFormat="1" ht="14.25">
      <c r="B342" s="34"/>
      <c r="G342" s="35"/>
      <c r="H342" s="36"/>
      <c r="I342" s="36"/>
      <c r="M342" s="35"/>
    </row>
    <row r="343" spans="2:13" s="33" customFormat="1" ht="14.25">
      <c r="B343" s="34"/>
      <c r="G343" s="35"/>
      <c r="H343" s="36"/>
      <c r="I343" s="36"/>
      <c r="M343" s="35"/>
    </row>
    <row r="344" spans="2:13" s="33" customFormat="1" ht="14.25">
      <c r="B344" s="34"/>
      <c r="G344" s="35"/>
      <c r="H344" s="36"/>
      <c r="I344" s="36"/>
      <c r="M344" s="35"/>
    </row>
    <row r="345" spans="2:13" s="33" customFormat="1" ht="14.25">
      <c r="B345" s="34"/>
      <c r="G345" s="35"/>
      <c r="H345" s="36"/>
      <c r="I345" s="36"/>
      <c r="M345" s="35"/>
    </row>
    <row r="346" spans="2:13" s="33" customFormat="1" ht="14.25">
      <c r="B346" s="34"/>
      <c r="G346" s="35"/>
      <c r="H346" s="36"/>
      <c r="I346" s="36"/>
      <c r="M346" s="35"/>
    </row>
    <row r="347" spans="2:13" s="33" customFormat="1" ht="14.25">
      <c r="B347" s="34"/>
      <c r="G347" s="35"/>
      <c r="H347" s="36"/>
      <c r="I347" s="36"/>
      <c r="M347" s="35"/>
    </row>
    <row r="348" spans="2:13" s="33" customFormat="1" ht="14.25">
      <c r="B348" s="34"/>
      <c r="G348" s="35"/>
      <c r="H348" s="36"/>
      <c r="I348" s="36"/>
      <c r="M348" s="35"/>
    </row>
    <row r="349" spans="2:13" s="33" customFormat="1" ht="14.25">
      <c r="B349" s="34"/>
      <c r="G349" s="35"/>
      <c r="H349" s="36"/>
      <c r="I349" s="36"/>
      <c r="M349" s="35"/>
    </row>
    <row r="350" spans="2:13" s="33" customFormat="1" ht="14.25">
      <c r="B350" s="34"/>
      <c r="G350" s="35"/>
      <c r="H350" s="36"/>
      <c r="I350" s="36"/>
      <c r="M350" s="35"/>
    </row>
    <row r="351" spans="2:13" s="33" customFormat="1" ht="14.25">
      <c r="B351" s="34"/>
      <c r="G351" s="35"/>
      <c r="H351" s="36"/>
      <c r="I351" s="36"/>
      <c r="M351" s="35"/>
    </row>
    <row r="352" spans="2:13" s="33" customFormat="1" ht="14.25">
      <c r="B352" s="34"/>
      <c r="G352" s="35"/>
      <c r="H352" s="36"/>
      <c r="I352" s="36"/>
      <c r="M352" s="35"/>
    </row>
    <row r="353" spans="2:13" s="33" customFormat="1" ht="14.25">
      <c r="B353" s="34"/>
      <c r="G353" s="35"/>
      <c r="H353" s="36"/>
      <c r="I353" s="36"/>
      <c r="M353" s="35"/>
    </row>
    <row r="354" spans="2:13" s="33" customFormat="1" ht="14.25">
      <c r="B354" s="34"/>
      <c r="G354" s="35"/>
      <c r="H354" s="36"/>
      <c r="I354" s="36"/>
      <c r="M354" s="35"/>
    </row>
    <row r="355" spans="2:13" s="33" customFormat="1" ht="14.25">
      <c r="B355" s="34"/>
      <c r="G355" s="35"/>
      <c r="H355" s="36"/>
      <c r="I355" s="36"/>
      <c r="M355" s="35"/>
    </row>
    <row r="356" spans="2:13" s="33" customFormat="1" ht="14.25">
      <c r="B356" s="34"/>
      <c r="G356" s="35"/>
      <c r="H356" s="36"/>
      <c r="I356" s="36"/>
      <c r="M356" s="35"/>
    </row>
    <row r="357" spans="2:13" s="33" customFormat="1" ht="14.25">
      <c r="B357" s="34"/>
      <c r="G357" s="35"/>
      <c r="H357" s="36"/>
      <c r="I357" s="36"/>
      <c r="M357" s="35"/>
    </row>
    <row r="358" spans="2:13" s="33" customFormat="1" ht="14.25">
      <c r="B358" s="34"/>
      <c r="G358" s="35"/>
      <c r="H358" s="36"/>
      <c r="I358" s="36"/>
      <c r="M358" s="35"/>
    </row>
    <row r="359" spans="2:13" s="33" customFormat="1" ht="14.25">
      <c r="B359" s="34"/>
      <c r="G359" s="35"/>
      <c r="H359" s="36"/>
      <c r="I359" s="36"/>
      <c r="M359" s="35"/>
    </row>
    <row r="360" spans="2:13" s="33" customFormat="1" ht="14.25">
      <c r="B360" s="34"/>
      <c r="G360" s="35"/>
      <c r="H360" s="36"/>
      <c r="I360" s="36"/>
      <c r="M360" s="35"/>
    </row>
    <row r="361" spans="2:13" s="33" customFormat="1" ht="14.25">
      <c r="B361" s="34"/>
      <c r="G361" s="35"/>
      <c r="H361" s="36"/>
      <c r="I361" s="36"/>
      <c r="M361" s="35"/>
    </row>
    <row r="362" spans="2:13" s="33" customFormat="1" ht="14.25">
      <c r="B362" s="34"/>
      <c r="G362" s="35"/>
      <c r="H362" s="36"/>
      <c r="I362" s="36"/>
      <c r="M362" s="35"/>
    </row>
    <row r="363" spans="2:13" s="33" customFormat="1" ht="14.25">
      <c r="B363" s="34"/>
      <c r="G363" s="35"/>
      <c r="H363" s="36"/>
      <c r="I363" s="36"/>
      <c r="M363" s="35"/>
    </row>
    <row r="364" spans="2:13" s="33" customFormat="1" ht="14.25">
      <c r="B364" s="34"/>
      <c r="G364" s="35"/>
      <c r="H364" s="36"/>
      <c r="I364" s="36"/>
      <c r="M364" s="35"/>
    </row>
    <row r="365" spans="2:13" s="33" customFormat="1" ht="14.25">
      <c r="B365" s="34"/>
      <c r="G365" s="35"/>
      <c r="H365" s="36"/>
      <c r="I365" s="36"/>
      <c r="M365" s="35"/>
    </row>
    <row r="366" spans="2:13" s="33" customFormat="1" ht="14.25">
      <c r="B366" s="34"/>
      <c r="G366" s="35"/>
      <c r="H366" s="36"/>
      <c r="I366" s="36"/>
      <c r="M366" s="35"/>
    </row>
    <row r="367" spans="2:13" s="33" customFormat="1" ht="14.25">
      <c r="B367" s="34"/>
      <c r="G367" s="35"/>
      <c r="H367" s="36"/>
      <c r="I367" s="36"/>
      <c r="M367" s="35"/>
    </row>
    <row r="368" spans="2:13" s="33" customFormat="1" ht="14.25">
      <c r="B368" s="34"/>
      <c r="G368" s="35"/>
      <c r="H368" s="36"/>
      <c r="I368" s="36"/>
      <c r="M368" s="35"/>
    </row>
    <row r="369" spans="2:13" s="33" customFormat="1" ht="14.25">
      <c r="B369" s="34"/>
      <c r="G369" s="35"/>
      <c r="H369" s="36"/>
      <c r="I369" s="36"/>
      <c r="M369" s="35"/>
    </row>
    <row r="370" spans="2:13" s="33" customFormat="1" ht="14.25">
      <c r="B370" s="34"/>
      <c r="G370" s="35"/>
      <c r="H370" s="36"/>
      <c r="I370" s="36"/>
      <c r="M370" s="35"/>
    </row>
    <row r="371" spans="2:13" s="33" customFormat="1" ht="14.25">
      <c r="B371" s="34"/>
      <c r="G371" s="35"/>
      <c r="H371" s="36"/>
      <c r="I371" s="36"/>
      <c r="M371" s="35"/>
    </row>
    <row r="372" spans="2:13" s="33" customFormat="1" ht="14.25">
      <c r="B372" s="34"/>
      <c r="G372" s="35"/>
      <c r="H372" s="36"/>
      <c r="I372" s="36"/>
      <c r="M372" s="35"/>
    </row>
    <row r="373" spans="2:13" s="33" customFormat="1" ht="14.25">
      <c r="B373" s="34"/>
      <c r="G373" s="35"/>
      <c r="H373" s="36"/>
      <c r="I373" s="36"/>
      <c r="M373" s="35"/>
    </row>
    <row r="374" spans="2:13" s="33" customFormat="1" ht="14.25">
      <c r="B374" s="34"/>
      <c r="G374" s="35"/>
      <c r="H374" s="36"/>
      <c r="I374" s="36"/>
      <c r="M374" s="35"/>
    </row>
    <row r="375" spans="2:13" s="33" customFormat="1" ht="14.25">
      <c r="B375" s="34"/>
      <c r="G375" s="35"/>
      <c r="H375" s="36"/>
      <c r="I375" s="36"/>
      <c r="M375" s="35"/>
    </row>
    <row r="376" spans="2:13" s="33" customFormat="1" ht="14.25">
      <c r="B376" s="34"/>
      <c r="G376" s="35"/>
      <c r="H376" s="36"/>
      <c r="I376" s="36"/>
      <c r="M376" s="35"/>
    </row>
    <row r="377" spans="2:13" s="33" customFormat="1" ht="14.25">
      <c r="B377" s="34"/>
      <c r="G377" s="35"/>
      <c r="H377" s="36"/>
      <c r="I377" s="36"/>
      <c r="M377" s="35"/>
    </row>
    <row r="378" spans="2:13" s="33" customFormat="1" ht="14.25">
      <c r="B378" s="34"/>
      <c r="G378" s="35"/>
      <c r="H378" s="36"/>
      <c r="I378" s="36"/>
      <c r="M378" s="35"/>
    </row>
    <row r="379" spans="2:13" s="33" customFormat="1" ht="14.25">
      <c r="B379" s="34"/>
      <c r="G379" s="35"/>
      <c r="H379" s="36"/>
      <c r="I379" s="36"/>
      <c r="M379" s="35"/>
    </row>
    <row r="380" spans="2:13" s="33" customFormat="1" ht="14.25">
      <c r="B380" s="34"/>
      <c r="G380" s="35"/>
      <c r="H380" s="36"/>
      <c r="I380" s="36"/>
      <c r="M380" s="35"/>
    </row>
    <row r="381" spans="2:13" s="33" customFormat="1" ht="14.25">
      <c r="B381" s="34"/>
      <c r="G381" s="35"/>
      <c r="H381" s="36"/>
      <c r="I381" s="36"/>
      <c r="M381" s="35"/>
    </row>
    <row r="382" spans="2:13" s="33" customFormat="1" ht="14.25">
      <c r="B382" s="34"/>
      <c r="G382" s="35"/>
      <c r="H382" s="36"/>
      <c r="I382" s="36"/>
      <c r="M382" s="35"/>
    </row>
    <row r="383" spans="2:13" s="33" customFormat="1" ht="14.25">
      <c r="B383" s="34"/>
      <c r="G383" s="35"/>
      <c r="H383" s="36"/>
      <c r="I383" s="36"/>
      <c r="M383" s="35"/>
    </row>
    <row r="384" spans="2:13" s="33" customFormat="1" ht="14.25">
      <c r="B384" s="34"/>
      <c r="G384" s="35"/>
      <c r="H384" s="36"/>
      <c r="I384" s="36"/>
      <c r="M384" s="35"/>
    </row>
    <row r="385" spans="2:13" s="33" customFormat="1" ht="14.25">
      <c r="B385" s="34"/>
      <c r="G385" s="35"/>
      <c r="H385" s="36"/>
      <c r="I385" s="36"/>
      <c r="M385" s="35"/>
    </row>
    <row r="386" spans="2:13" s="33" customFormat="1" ht="14.25">
      <c r="B386" s="34"/>
      <c r="G386" s="35"/>
      <c r="H386" s="36"/>
      <c r="I386" s="36"/>
      <c r="M386" s="35"/>
    </row>
    <row r="387" spans="2:13" s="33" customFormat="1" ht="14.25">
      <c r="B387" s="34"/>
      <c r="G387" s="35"/>
      <c r="H387" s="36"/>
      <c r="I387" s="36"/>
      <c r="M387" s="35"/>
    </row>
    <row r="388" spans="2:13" s="33" customFormat="1" ht="14.25">
      <c r="B388" s="34"/>
      <c r="G388" s="35"/>
      <c r="H388" s="36"/>
      <c r="I388" s="36"/>
      <c r="M388" s="35"/>
    </row>
    <row r="389" spans="2:13" s="33" customFormat="1" ht="14.25">
      <c r="B389" s="34"/>
      <c r="G389" s="35"/>
      <c r="H389" s="36"/>
      <c r="I389" s="36"/>
      <c r="M389" s="35"/>
    </row>
    <row r="390" spans="2:13" s="33" customFormat="1" ht="14.25">
      <c r="B390" s="34"/>
      <c r="G390" s="35"/>
      <c r="H390" s="36"/>
      <c r="I390" s="36"/>
      <c r="M390" s="35"/>
    </row>
    <row r="391" spans="2:13" s="33" customFormat="1" ht="14.25">
      <c r="B391" s="34"/>
      <c r="G391" s="35"/>
      <c r="H391" s="36"/>
      <c r="I391" s="36"/>
      <c r="M391" s="35"/>
    </row>
    <row r="392" spans="2:13" s="33" customFormat="1" ht="14.25">
      <c r="B392" s="34"/>
      <c r="G392" s="35"/>
      <c r="H392" s="36"/>
      <c r="I392" s="36"/>
      <c r="M392" s="35"/>
    </row>
    <row r="393" spans="2:13" s="33" customFormat="1" ht="14.25">
      <c r="B393" s="34"/>
      <c r="G393" s="35"/>
      <c r="H393" s="36"/>
      <c r="I393" s="36"/>
      <c r="M393" s="35"/>
    </row>
    <row r="394" spans="2:13" s="33" customFormat="1" ht="14.25">
      <c r="B394" s="34"/>
      <c r="G394" s="35"/>
      <c r="H394" s="36"/>
      <c r="I394" s="36"/>
      <c r="M394" s="35"/>
    </row>
    <row r="395" spans="2:13" s="33" customFormat="1" ht="14.25">
      <c r="B395" s="34"/>
      <c r="G395" s="35"/>
      <c r="H395" s="36"/>
      <c r="I395" s="36"/>
      <c r="M395" s="35"/>
    </row>
    <row r="396" spans="2:13" s="33" customFormat="1" ht="14.25">
      <c r="B396" s="34"/>
      <c r="G396" s="35"/>
      <c r="H396" s="36"/>
      <c r="I396" s="36"/>
      <c r="M396" s="35"/>
    </row>
    <row r="397" spans="2:13" s="33" customFormat="1" ht="14.25">
      <c r="B397" s="34"/>
      <c r="G397" s="35"/>
      <c r="H397" s="36"/>
      <c r="I397" s="36"/>
      <c r="M397" s="35"/>
    </row>
    <row r="398" spans="2:13" s="33" customFormat="1" ht="14.25">
      <c r="B398" s="34"/>
      <c r="G398" s="35"/>
      <c r="H398" s="36"/>
      <c r="I398" s="36"/>
      <c r="M398" s="35"/>
    </row>
    <row r="399" spans="2:13" s="33" customFormat="1" ht="14.25">
      <c r="B399" s="34"/>
      <c r="G399" s="35"/>
      <c r="H399" s="36"/>
      <c r="I399" s="36"/>
      <c r="M399" s="35"/>
    </row>
    <row r="400" spans="2:13" s="33" customFormat="1" ht="14.25">
      <c r="B400" s="34"/>
      <c r="G400" s="35"/>
      <c r="H400" s="36"/>
      <c r="I400" s="36"/>
      <c r="M400" s="35"/>
    </row>
    <row r="401" spans="2:13" s="33" customFormat="1" ht="14.25">
      <c r="B401" s="34"/>
      <c r="G401" s="35"/>
      <c r="H401" s="36"/>
      <c r="I401" s="36"/>
      <c r="M401" s="35"/>
    </row>
    <row r="402" spans="2:13" s="33" customFormat="1" ht="14.25">
      <c r="B402" s="34"/>
      <c r="G402" s="35"/>
      <c r="H402" s="36"/>
      <c r="I402" s="36"/>
      <c r="M402" s="35"/>
    </row>
    <row r="403" spans="2:13" s="33" customFormat="1" ht="14.25">
      <c r="B403" s="34"/>
      <c r="G403" s="35"/>
      <c r="H403" s="36"/>
      <c r="I403" s="36"/>
      <c r="M403" s="35"/>
    </row>
    <row r="404" spans="2:13" s="33" customFormat="1" ht="14.25">
      <c r="B404" s="34"/>
      <c r="G404" s="35"/>
      <c r="H404" s="36"/>
      <c r="I404" s="36"/>
      <c r="M404" s="35"/>
    </row>
    <row r="405" spans="2:13" s="33" customFormat="1" ht="14.25">
      <c r="B405" s="34"/>
      <c r="G405" s="35"/>
      <c r="H405" s="36"/>
      <c r="I405" s="36"/>
      <c r="M405" s="35"/>
    </row>
    <row r="406" spans="2:13" s="33" customFormat="1" ht="14.25">
      <c r="B406" s="34"/>
      <c r="G406" s="35"/>
      <c r="H406" s="36"/>
      <c r="I406" s="36"/>
      <c r="M406" s="35"/>
    </row>
    <row r="407" spans="2:13" s="33" customFormat="1" ht="14.25">
      <c r="B407" s="34"/>
      <c r="G407" s="35"/>
      <c r="H407" s="36"/>
      <c r="I407" s="36"/>
      <c r="M407" s="35"/>
    </row>
    <row r="408" spans="2:13" s="33" customFormat="1" ht="14.25">
      <c r="B408" s="34"/>
      <c r="G408" s="35"/>
      <c r="H408" s="36"/>
      <c r="I408" s="36"/>
      <c r="M408" s="35"/>
    </row>
    <row r="409" spans="2:13" s="33" customFormat="1" ht="14.25">
      <c r="B409" s="34"/>
      <c r="G409" s="35"/>
      <c r="H409" s="36"/>
      <c r="I409" s="36"/>
      <c r="M409" s="35"/>
    </row>
    <row r="410" spans="2:13" s="33" customFormat="1" ht="14.25">
      <c r="B410" s="34"/>
      <c r="G410" s="35"/>
      <c r="H410" s="36"/>
      <c r="I410" s="36"/>
      <c r="M410" s="35"/>
    </row>
    <row r="411" spans="2:13" s="33" customFormat="1" ht="14.25">
      <c r="B411" s="34"/>
      <c r="G411" s="35"/>
      <c r="H411" s="36"/>
      <c r="I411" s="36"/>
      <c r="M411" s="35"/>
    </row>
    <row r="412" spans="2:13" s="33" customFormat="1" ht="14.25">
      <c r="B412" s="34"/>
      <c r="G412" s="35"/>
      <c r="H412" s="36"/>
      <c r="I412" s="36"/>
      <c r="M412" s="35"/>
    </row>
    <row r="413" spans="2:13" s="33" customFormat="1" ht="14.25">
      <c r="B413" s="34"/>
      <c r="G413" s="35"/>
      <c r="H413" s="36"/>
      <c r="I413" s="36"/>
      <c r="M413" s="35"/>
    </row>
    <row r="414" spans="2:13" s="33" customFormat="1" ht="14.25">
      <c r="B414" s="34"/>
      <c r="G414" s="35"/>
      <c r="H414" s="36"/>
      <c r="I414" s="36"/>
      <c r="M414" s="35"/>
    </row>
    <row r="415" spans="2:13" s="33" customFormat="1" ht="14.25">
      <c r="B415" s="34"/>
      <c r="G415" s="35"/>
      <c r="H415" s="36"/>
      <c r="I415" s="36"/>
      <c r="M415" s="35"/>
    </row>
    <row r="416" spans="2:13" s="33" customFormat="1" ht="14.25">
      <c r="B416" s="34"/>
      <c r="G416" s="35"/>
      <c r="H416" s="36"/>
      <c r="I416" s="36"/>
      <c r="M416" s="35"/>
    </row>
    <row r="417" spans="2:13" s="33" customFormat="1" ht="14.25">
      <c r="B417" s="34"/>
      <c r="G417" s="35"/>
      <c r="H417" s="36"/>
      <c r="I417" s="36"/>
      <c r="M417" s="35"/>
    </row>
    <row r="418" spans="2:13" s="33" customFormat="1" ht="14.25">
      <c r="B418" s="34"/>
      <c r="G418" s="35"/>
      <c r="H418" s="36"/>
      <c r="I418" s="36"/>
      <c r="M418" s="35"/>
    </row>
    <row r="419" spans="2:13" s="33" customFormat="1" ht="14.25">
      <c r="B419" s="34"/>
      <c r="G419" s="35"/>
      <c r="H419" s="36"/>
      <c r="I419" s="36"/>
      <c r="M419" s="35"/>
    </row>
    <row r="420" spans="2:13" s="33" customFormat="1" ht="14.25">
      <c r="B420" s="34"/>
      <c r="G420" s="35"/>
      <c r="H420" s="36"/>
      <c r="I420" s="36"/>
      <c r="M420" s="35"/>
    </row>
    <row r="421" spans="2:13" s="33" customFormat="1" ht="14.25">
      <c r="B421" s="34"/>
      <c r="G421" s="35"/>
      <c r="H421" s="36"/>
      <c r="I421" s="36"/>
      <c r="M421" s="35"/>
    </row>
    <row r="422" spans="2:13" s="33" customFormat="1" ht="14.25">
      <c r="B422" s="34"/>
      <c r="G422" s="35"/>
      <c r="H422" s="36"/>
      <c r="I422" s="36"/>
      <c r="M422" s="35"/>
    </row>
    <row r="423" spans="2:13" s="33" customFormat="1" ht="14.25">
      <c r="B423" s="34"/>
      <c r="G423" s="35"/>
      <c r="H423" s="36"/>
      <c r="I423" s="36"/>
      <c r="M423" s="35"/>
    </row>
    <row r="424" spans="2:13" s="33" customFormat="1" ht="14.25">
      <c r="B424" s="34"/>
      <c r="G424" s="35"/>
      <c r="H424" s="36"/>
      <c r="I424" s="36"/>
      <c r="M424" s="35"/>
    </row>
    <row r="425" spans="2:13" s="33" customFormat="1" ht="14.25">
      <c r="B425" s="34"/>
      <c r="G425" s="35"/>
      <c r="H425" s="36"/>
      <c r="I425" s="36"/>
      <c r="M425" s="35"/>
    </row>
    <row r="426" spans="2:13" s="33" customFormat="1" ht="14.25">
      <c r="B426" s="34"/>
      <c r="G426" s="35"/>
      <c r="H426" s="36"/>
      <c r="I426" s="36"/>
      <c r="M426" s="35"/>
    </row>
    <row r="427" spans="2:13" s="33" customFormat="1" ht="14.25">
      <c r="B427" s="34"/>
      <c r="G427" s="35"/>
      <c r="H427" s="36"/>
      <c r="I427" s="36"/>
      <c r="M427" s="35"/>
    </row>
    <row r="428" spans="2:13" s="33" customFormat="1" ht="14.25">
      <c r="B428" s="34"/>
      <c r="G428" s="35"/>
      <c r="H428" s="36"/>
      <c r="I428" s="36"/>
      <c r="M428" s="35"/>
    </row>
    <row r="429" spans="2:13" s="33" customFormat="1" ht="14.25">
      <c r="B429" s="34"/>
      <c r="G429" s="35"/>
      <c r="H429" s="36"/>
      <c r="I429" s="36"/>
      <c r="M429" s="35"/>
    </row>
    <row r="430" spans="2:13" s="33" customFormat="1" ht="14.25">
      <c r="B430" s="34"/>
      <c r="G430" s="35"/>
      <c r="H430" s="36"/>
      <c r="I430" s="36"/>
      <c r="M430" s="35"/>
    </row>
    <row r="431" spans="2:13" s="33" customFormat="1" ht="14.25">
      <c r="B431" s="34"/>
      <c r="G431" s="35"/>
      <c r="H431" s="36"/>
      <c r="I431" s="36"/>
      <c r="M431" s="35"/>
    </row>
    <row r="432" spans="2:13" s="33" customFormat="1" ht="14.25">
      <c r="B432" s="34"/>
      <c r="G432" s="35"/>
      <c r="H432" s="36"/>
      <c r="I432" s="36"/>
      <c r="M432" s="35"/>
    </row>
    <row r="433" spans="2:13" s="33" customFormat="1" ht="14.25">
      <c r="B433" s="34"/>
      <c r="G433" s="35"/>
      <c r="H433" s="36"/>
      <c r="I433" s="36"/>
      <c r="M433" s="35"/>
    </row>
    <row r="434" spans="2:13" s="33" customFormat="1" ht="14.25">
      <c r="B434" s="34"/>
      <c r="G434" s="35"/>
      <c r="H434" s="36"/>
      <c r="I434" s="36"/>
      <c r="M434" s="35"/>
    </row>
    <row r="435" spans="2:13" s="33" customFormat="1" ht="14.25">
      <c r="B435" s="34"/>
      <c r="G435" s="35"/>
      <c r="H435" s="36"/>
      <c r="I435" s="36"/>
      <c r="M435" s="35"/>
    </row>
    <row r="436" spans="2:13" s="33" customFormat="1" ht="14.25">
      <c r="B436" s="34"/>
      <c r="G436" s="35"/>
      <c r="H436" s="36"/>
      <c r="I436" s="36"/>
      <c r="M436" s="35"/>
    </row>
    <row r="437" spans="2:13" s="33" customFormat="1" ht="14.25">
      <c r="B437" s="34"/>
      <c r="G437" s="35"/>
      <c r="H437" s="36"/>
      <c r="I437" s="36"/>
      <c r="M437" s="35"/>
    </row>
    <row r="438" spans="2:13" s="33" customFormat="1" ht="14.25">
      <c r="B438" s="34"/>
      <c r="G438" s="35"/>
      <c r="H438" s="36"/>
      <c r="I438" s="36"/>
      <c r="M438" s="35"/>
    </row>
    <row r="439" spans="2:13" s="33" customFormat="1" ht="14.25">
      <c r="B439" s="34"/>
      <c r="G439" s="35"/>
      <c r="H439" s="36"/>
      <c r="I439" s="36"/>
      <c r="M439" s="35"/>
    </row>
    <row r="440" spans="2:13" s="33" customFormat="1" ht="14.25">
      <c r="B440" s="34"/>
      <c r="G440" s="35"/>
      <c r="H440" s="36"/>
      <c r="I440" s="36"/>
      <c r="M440" s="35"/>
    </row>
    <row r="441" spans="2:13" s="33" customFormat="1" ht="14.25">
      <c r="B441" s="34"/>
      <c r="G441" s="35"/>
      <c r="H441" s="36"/>
      <c r="I441" s="36"/>
      <c r="M441" s="35"/>
    </row>
    <row r="442" spans="2:13" s="33" customFormat="1" ht="14.25">
      <c r="B442" s="34"/>
      <c r="G442" s="35"/>
      <c r="H442" s="36"/>
      <c r="I442" s="36"/>
      <c r="M442" s="35"/>
    </row>
    <row r="443" spans="2:13" s="33" customFormat="1" ht="14.25">
      <c r="B443" s="34"/>
      <c r="G443" s="35"/>
      <c r="H443" s="36"/>
      <c r="I443" s="36"/>
      <c r="M443" s="35"/>
    </row>
    <row r="444" spans="2:13" s="33" customFormat="1" ht="14.25">
      <c r="B444" s="34"/>
      <c r="G444" s="35"/>
      <c r="H444" s="36"/>
      <c r="I444" s="36"/>
      <c r="M444" s="35"/>
    </row>
    <row r="445" spans="2:13" s="33" customFormat="1" ht="14.25">
      <c r="B445" s="34"/>
      <c r="G445" s="35"/>
      <c r="H445" s="36"/>
      <c r="I445" s="36"/>
      <c r="M445" s="35"/>
    </row>
    <row r="446" spans="2:13" s="33" customFormat="1" ht="14.25">
      <c r="B446" s="34"/>
      <c r="G446" s="35"/>
      <c r="H446" s="36"/>
      <c r="I446" s="36"/>
      <c r="M446" s="35"/>
    </row>
    <row r="447" spans="2:13" s="33" customFormat="1" ht="14.25">
      <c r="B447" s="34"/>
      <c r="G447" s="35"/>
      <c r="H447" s="36"/>
      <c r="I447" s="36"/>
      <c r="M447" s="35"/>
    </row>
    <row r="448" spans="2:13" s="33" customFormat="1" ht="14.25">
      <c r="B448" s="34"/>
      <c r="G448" s="35"/>
      <c r="H448" s="36"/>
      <c r="I448" s="36"/>
      <c r="M448" s="35"/>
    </row>
    <row r="449" spans="2:13" s="33" customFormat="1" ht="14.25">
      <c r="B449" s="34"/>
      <c r="G449" s="35"/>
      <c r="H449" s="36"/>
      <c r="I449" s="36"/>
      <c r="M449" s="35"/>
    </row>
    <row r="450" spans="2:13" s="33" customFormat="1" ht="14.25">
      <c r="B450" s="34"/>
      <c r="G450" s="35"/>
      <c r="H450" s="36"/>
      <c r="I450" s="36"/>
      <c r="M450" s="35"/>
    </row>
    <row r="451" spans="2:13" s="33" customFormat="1" ht="14.25">
      <c r="B451" s="34"/>
      <c r="G451" s="35"/>
      <c r="H451" s="36"/>
      <c r="I451" s="36"/>
      <c r="M451" s="35"/>
    </row>
    <row r="452" spans="2:13" s="33" customFormat="1" ht="14.25">
      <c r="B452" s="34"/>
      <c r="G452" s="35"/>
      <c r="H452" s="36"/>
      <c r="I452" s="36"/>
      <c r="M452" s="35"/>
    </row>
    <row r="453" spans="2:13" s="33" customFormat="1" ht="14.25">
      <c r="B453" s="34"/>
      <c r="G453" s="35"/>
      <c r="H453" s="36"/>
      <c r="I453" s="36"/>
      <c r="M453" s="35"/>
    </row>
    <row r="454" spans="2:13" s="33" customFormat="1" ht="14.25">
      <c r="B454" s="34"/>
      <c r="G454" s="35"/>
      <c r="H454" s="36"/>
      <c r="I454" s="36"/>
      <c r="M454" s="35"/>
    </row>
    <row r="455" spans="2:13" s="33" customFormat="1" ht="14.25">
      <c r="B455" s="34"/>
      <c r="G455" s="35"/>
      <c r="H455" s="36"/>
      <c r="I455" s="36"/>
      <c r="M455" s="35"/>
    </row>
    <row r="456" spans="2:13" s="33" customFormat="1" ht="14.25">
      <c r="B456" s="34"/>
      <c r="G456" s="35"/>
      <c r="H456" s="36"/>
      <c r="I456" s="36"/>
      <c r="M456" s="35"/>
    </row>
    <row r="457" spans="2:13" s="33" customFormat="1" ht="14.25">
      <c r="B457" s="34"/>
      <c r="G457" s="35"/>
      <c r="H457" s="36"/>
      <c r="I457" s="36"/>
      <c r="M457" s="35"/>
    </row>
    <row r="458" spans="2:13" s="33" customFormat="1" ht="14.25">
      <c r="B458" s="34"/>
      <c r="G458" s="35"/>
      <c r="H458" s="36"/>
      <c r="I458" s="36"/>
      <c r="M458" s="35"/>
    </row>
    <row r="459" spans="2:13" s="33" customFormat="1" ht="14.25">
      <c r="B459" s="34"/>
      <c r="G459" s="35"/>
      <c r="H459" s="36"/>
      <c r="I459" s="36"/>
      <c r="M459" s="35"/>
    </row>
    <row r="460" spans="2:13" s="33" customFormat="1" ht="14.25">
      <c r="B460" s="34"/>
      <c r="G460" s="35"/>
      <c r="H460" s="36"/>
      <c r="I460" s="36"/>
      <c r="M460" s="35"/>
    </row>
    <row r="461" spans="2:13" s="33" customFormat="1" ht="14.25">
      <c r="B461" s="34"/>
      <c r="G461" s="35"/>
      <c r="H461" s="36"/>
      <c r="I461" s="36"/>
      <c r="M461" s="35"/>
    </row>
    <row r="462" spans="2:13" s="33" customFormat="1" ht="14.25">
      <c r="B462" s="34"/>
      <c r="G462" s="35"/>
      <c r="H462" s="36"/>
      <c r="I462" s="36"/>
      <c r="M462" s="35"/>
    </row>
    <row r="463" spans="2:13" s="33" customFormat="1" ht="14.25">
      <c r="B463" s="34"/>
      <c r="G463" s="35"/>
      <c r="H463" s="36"/>
      <c r="I463" s="36"/>
      <c r="M463" s="35"/>
    </row>
    <row r="464" spans="2:13" s="33" customFormat="1" ht="14.25">
      <c r="B464" s="34"/>
      <c r="G464" s="35"/>
      <c r="H464" s="36"/>
      <c r="I464" s="36"/>
      <c r="M464" s="35"/>
    </row>
    <row r="465" spans="2:13" s="33" customFormat="1" ht="14.25">
      <c r="B465" s="34"/>
      <c r="G465" s="35"/>
      <c r="H465" s="36"/>
      <c r="I465" s="36"/>
      <c r="M465" s="35"/>
    </row>
    <row r="466" spans="2:13" s="33" customFormat="1" ht="14.25">
      <c r="B466" s="34"/>
      <c r="G466" s="35"/>
      <c r="H466" s="36"/>
      <c r="I466" s="36"/>
      <c r="M466" s="35"/>
    </row>
    <row r="467" spans="2:13" s="33" customFormat="1" ht="14.25">
      <c r="B467" s="34"/>
      <c r="G467" s="35"/>
      <c r="H467" s="36"/>
      <c r="I467" s="36"/>
      <c r="M467" s="35"/>
    </row>
    <row r="468" spans="2:13" s="33" customFormat="1" ht="14.25">
      <c r="B468" s="34"/>
      <c r="G468" s="35"/>
      <c r="H468" s="36"/>
      <c r="I468" s="36"/>
      <c r="M468" s="35"/>
    </row>
  </sheetData>
  <sheetProtection selectLockedCells="1"/>
  <mergeCells count="44">
    <mergeCell ref="C2:U3"/>
    <mergeCell ref="E9:E10"/>
    <mergeCell ref="F7:J7"/>
    <mergeCell ref="F8:J8"/>
    <mergeCell ref="F9:J10"/>
    <mergeCell ref="Q4:T4"/>
    <mergeCell ref="E11:E12"/>
    <mergeCell ref="Q15:U15"/>
    <mergeCell ref="Q16:U16"/>
    <mergeCell ref="F11:J12"/>
    <mergeCell ref="Q17:U17"/>
    <mergeCell ref="Q18:U18"/>
    <mergeCell ref="R12:R13"/>
    <mergeCell ref="S12:S13"/>
    <mergeCell ref="T12:T13"/>
    <mergeCell ref="Q19:U19"/>
    <mergeCell ref="Q20:U20"/>
    <mergeCell ref="Q21:U21"/>
    <mergeCell ref="Q22:U22"/>
    <mergeCell ref="Q23:U23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Q33:U33"/>
    <mergeCell ref="Q34:U34"/>
    <mergeCell ref="Q42:U42"/>
    <mergeCell ref="Q35:U35"/>
    <mergeCell ref="Q36:U36"/>
    <mergeCell ref="Q37:U37"/>
    <mergeCell ref="Q38:U38"/>
    <mergeCell ref="Q39:U39"/>
    <mergeCell ref="Q40:U40"/>
    <mergeCell ref="Q41:U41"/>
    <mergeCell ref="Q47:U47"/>
    <mergeCell ref="Q43:U43"/>
    <mergeCell ref="Q44:U44"/>
    <mergeCell ref="Q45:U45"/>
    <mergeCell ref="Q46:U46"/>
  </mergeCells>
  <conditionalFormatting sqref="K48:P48 J16:J46 J48:J49 J52:J53">
    <cfRule type="cellIs" priority="2" dxfId="48" operator="equal" stopIfTrue="1">
      <formula>"""0:00"""</formula>
    </cfRule>
  </conditionalFormatting>
  <conditionalFormatting sqref="G4:I6 G1:I1 G47:G65536 G13:I15 I48:I65536 H48:H49 H52:H65536">
    <cfRule type="cellIs" priority="3" dxfId="49" operator="equal" stopIfTrue="1">
      <formula>"休出"</formula>
    </cfRule>
    <cfRule type="cellIs" priority="4" dxfId="50" operator="equal" stopIfTrue="1">
      <formula>"休日"</formula>
    </cfRule>
  </conditionalFormatting>
  <conditionalFormatting sqref="G16:I46">
    <cfRule type="cellIs" priority="5" dxfId="49" operator="equal" stopIfTrue="1">
      <formula>"休出"</formula>
    </cfRule>
    <cfRule type="cellIs" priority="6" dxfId="50" operator="equal" stopIfTrue="1">
      <formula>"休日"</formula>
    </cfRule>
    <cfRule type="cellIs" priority="7" dxfId="0" operator="equal" stopIfTrue="1">
      <formula>"有休"</formula>
    </cfRule>
  </conditionalFormatting>
  <conditionalFormatting sqref="D54:D65536 D1 D52 D4:D6 D8:D50">
    <cfRule type="cellIs" priority="8" dxfId="0" operator="equal" stopIfTrue="1">
      <formula>"日"</formula>
    </cfRule>
    <cfRule type="cellIs" priority="9" dxfId="0" operator="equal" stopIfTrue="1">
      <formula>"土"</formula>
    </cfRule>
  </conditionalFormatting>
  <conditionalFormatting sqref="O47:P47 L16:N47 H47:K47">
    <cfRule type="cellIs" priority="10" dxfId="48" operator="equal" stopIfTrue="1">
      <formula>0</formula>
    </cfRule>
  </conditionalFormatting>
  <conditionalFormatting sqref="O16:P46">
    <cfRule type="cellIs" priority="12" dxfId="51" operator="equal" stopIfTrue="1">
      <formula>0</formula>
    </cfRule>
  </conditionalFormatting>
  <conditionalFormatting sqref="K16:K46">
    <cfRule type="cellIs" priority="13" dxfId="48" operator="equal" stopIfTrue="1">
      <formula>0</formula>
    </cfRule>
    <cfRule type="cellIs" priority="14" dxfId="7" operator="lessThan" stopIfTrue="1">
      <formula>0.291666666666667</formula>
    </cfRule>
  </conditionalFormatting>
  <conditionalFormatting sqref="D16:D46">
    <cfRule type="expression" priority="1" dxfId="6" stopIfTrue="1">
      <formula>COUNTIF(祝日リスト,$A16)=1</formula>
    </cfRule>
  </conditionalFormatting>
  <dataValidations count="3">
    <dataValidation type="list" allowBlank="1" showInputMessage="1" showErrorMessage="1" sqref="G47:G48 H48:I48">
      <formula1>"勤務,休出,休日"</formula1>
    </dataValidation>
    <dataValidation type="list" allowBlank="1" showInputMessage="1" showErrorMessage="1" sqref="G16:G46">
      <formula1>"勤務,休出,休日,有休,特休,欠勤"</formula1>
    </dataValidation>
    <dataValidation type="list" allowBlank="1" showInputMessage="1" showErrorMessage="1" sqref="F8:J8">
      <formula1>"正社員,短時間正社員,パート,アルバイト,"</formula1>
    </dataValidation>
  </dataValidations>
  <printOptions horizontalCentered="1" verticalCentered="1"/>
  <pageMargins left="0.3937007874015748" right="0" top="0" bottom="0" header="0.2362204724409449" footer="0.31496062992125984"/>
  <pageSetup horizontalDpi="600" verticalDpi="600" orientation="portrait" paperSize="9" scale="50" r:id="rId1"/>
  <headerFooter alignWithMargins="0">
    <oddHeader>&amp;L&amp;F&amp;R&amp;A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T468"/>
  <sheetViews>
    <sheetView view="pageBreakPreview" zoomScale="75" zoomScaleNormal="75" zoomScaleSheetLayoutView="75" zoomScalePageLayoutView="0" workbookViewId="0" topLeftCell="C2">
      <selection activeCell="W16" sqref="W16"/>
    </sheetView>
  </sheetViews>
  <sheetFormatPr defaultColWidth="4.125" defaultRowHeight="13.5"/>
  <cols>
    <col min="1" max="1" width="1.4921875" style="1" hidden="1" customWidth="1"/>
    <col min="2" max="2" width="2.25390625" style="2" hidden="1" customWidth="1"/>
    <col min="3" max="4" width="10.625" style="3" bestFit="1" customWidth="1"/>
    <col min="5" max="5" width="11.375" style="3" bestFit="1" customWidth="1"/>
    <col min="6" max="6" width="10.625" style="3" bestFit="1" customWidth="1"/>
    <col min="7" max="7" width="6.75390625" style="4" bestFit="1" customWidth="1"/>
    <col min="8" max="8" width="10.625" style="21" bestFit="1" customWidth="1"/>
    <col min="9" max="9" width="7.625" style="21" bestFit="1" customWidth="1"/>
    <col min="10" max="10" width="10.75390625" style="3" bestFit="1" customWidth="1"/>
    <col min="11" max="11" width="11.25390625" style="3" customWidth="1"/>
    <col min="12" max="12" width="11.125" style="3" customWidth="1"/>
    <col min="13" max="13" width="9.50390625" style="4" customWidth="1"/>
    <col min="14" max="14" width="9.50390625" style="5" customWidth="1"/>
    <col min="15" max="16" width="7.375" style="5" bestFit="1" customWidth="1"/>
    <col min="17" max="17" width="16.625" style="3" customWidth="1"/>
    <col min="18" max="18" width="11.625" style="3" bestFit="1" customWidth="1"/>
    <col min="19" max="19" width="14.375" style="3" customWidth="1"/>
    <col min="20" max="20" width="11.625" style="3" bestFit="1" customWidth="1"/>
    <col min="21" max="21" width="7.125" style="3" customWidth="1"/>
    <col min="22" max="22" width="4.50390625" style="26" customWidth="1"/>
    <col min="23" max="27" width="4.125" style="26" customWidth="1"/>
    <col min="28" max="28" width="10.00390625" style="26" bestFit="1" customWidth="1"/>
    <col min="29" max="150" width="4.125" style="26" customWidth="1"/>
    <col min="151" max="16384" width="4.125" style="3" customWidth="1"/>
  </cols>
  <sheetData>
    <row r="1" ht="14.25" hidden="1"/>
    <row r="2" spans="3:21" ht="18" customHeight="1">
      <c r="C2" s="213" t="s">
        <v>52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3:30" ht="24" customHeight="1"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AC3" s="27"/>
      <c r="AD3" s="27"/>
    </row>
    <row r="4" spans="3:30" ht="14.25">
      <c r="C4" s="92"/>
      <c r="D4" s="92"/>
      <c r="E4" s="92"/>
      <c r="F4" s="92"/>
      <c r="G4" s="93"/>
      <c r="H4" s="94"/>
      <c r="I4" s="94"/>
      <c r="J4" s="92"/>
      <c r="K4" s="92"/>
      <c r="L4" s="92"/>
      <c r="M4" s="93"/>
      <c r="N4" s="95"/>
      <c r="O4" s="95"/>
      <c r="P4" s="95"/>
      <c r="Q4" s="225"/>
      <c r="R4" s="225"/>
      <c r="S4" s="225"/>
      <c r="T4" s="225"/>
      <c r="U4" s="92"/>
      <c r="AC4" s="27"/>
      <c r="AD4" s="27"/>
    </row>
    <row r="5" spans="3:21" ht="15" thickBot="1">
      <c r="C5" s="92"/>
      <c r="D5" s="92"/>
      <c r="E5" s="92"/>
      <c r="F5" s="92"/>
      <c r="G5" s="93"/>
      <c r="H5" s="94"/>
      <c r="I5" s="94"/>
      <c r="J5" s="92"/>
      <c r="K5" s="92"/>
      <c r="L5" s="92"/>
      <c r="M5" s="93"/>
      <c r="N5" s="95"/>
      <c r="O5" s="95"/>
      <c r="P5" s="95"/>
      <c r="Q5" s="170" t="s">
        <v>21</v>
      </c>
      <c r="R5" s="96" t="s">
        <v>18</v>
      </c>
      <c r="S5" s="97" t="s">
        <v>50</v>
      </c>
      <c r="T5" s="97" t="s">
        <v>51</v>
      </c>
      <c r="U5" s="92"/>
    </row>
    <row r="6" spans="3:21" ht="21" customHeight="1">
      <c r="C6" s="86">
        <v>2021</v>
      </c>
      <c r="D6" s="171" t="s">
        <v>40</v>
      </c>
      <c r="E6" s="92"/>
      <c r="F6" s="92"/>
      <c r="G6" s="93"/>
      <c r="H6" s="94"/>
      <c r="I6" s="94"/>
      <c r="J6" s="92"/>
      <c r="K6" s="92"/>
      <c r="L6" s="92"/>
      <c r="M6" s="93"/>
      <c r="N6" s="95"/>
      <c r="O6" s="95"/>
      <c r="P6" s="95"/>
      <c r="Q6" s="25">
        <v>0.3333333333333333</v>
      </c>
      <c r="R6" s="25">
        <v>0.041666666666666664</v>
      </c>
      <c r="S6" s="60">
        <v>0.9166666666666666</v>
      </c>
      <c r="T6" s="60">
        <v>1.2083333333333333</v>
      </c>
      <c r="U6" s="92"/>
    </row>
    <row r="7" spans="3:21" ht="21" customHeight="1" thickBot="1">
      <c r="C7" s="87">
        <v>3</v>
      </c>
      <c r="D7" s="172" t="s">
        <v>41</v>
      </c>
      <c r="E7" s="173"/>
      <c r="F7" s="269"/>
      <c r="G7" s="269"/>
      <c r="H7" s="269"/>
      <c r="I7" s="269"/>
      <c r="J7" s="269"/>
      <c r="K7" s="101"/>
      <c r="L7" s="101"/>
      <c r="M7" s="93"/>
      <c r="N7" s="95"/>
      <c r="O7" s="95"/>
      <c r="P7" s="95"/>
      <c r="Q7" s="192"/>
      <c r="R7" s="193" t="s">
        <v>44</v>
      </c>
      <c r="S7" s="102"/>
      <c r="T7" s="102"/>
      <c r="U7" s="92"/>
    </row>
    <row r="8" spans="3:24" ht="25.5">
      <c r="C8" s="174"/>
      <c r="D8" s="107"/>
      <c r="E8" s="175" t="s">
        <v>35</v>
      </c>
      <c r="F8" s="270" t="s">
        <v>56</v>
      </c>
      <c r="G8" s="271"/>
      <c r="H8" s="271"/>
      <c r="I8" s="271"/>
      <c r="J8" s="272"/>
      <c r="K8" s="101"/>
      <c r="L8" s="101"/>
      <c r="M8" s="93"/>
      <c r="N8" s="95"/>
      <c r="O8" s="95"/>
      <c r="P8" s="95"/>
      <c r="Q8" s="32"/>
      <c r="R8" s="91">
        <v>0.041666666666666664</v>
      </c>
      <c r="S8" s="109"/>
      <c r="T8" s="109"/>
      <c r="U8" s="92"/>
      <c r="X8" s="38"/>
    </row>
    <row r="9" spans="3:21" ht="14.25" customHeight="1">
      <c r="C9" s="92"/>
      <c r="D9" s="92"/>
      <c r="E9" s="268" t="s">
        <v>33</v>
      </c>
      <c r="F9" s="273" t="s">
        <v>87</v>
      </c>
      <c r="G9" s="274"/>
      <c r="H9" s="274"/>
      <c r="I9" s="274"/>
      <c r="J9" s="275"/>
      <c r="K9" s="101"/>
      <c r="L9" s="101"/>
      <c r="M9" s="93"/>
      <c r="N9" s="95"/>
      <c r="O9" s="95"/>
      <c r="P9" s="95"/>
      <c r="Q9" s="92"/>
      <c r="R9" s="92"/>
      <c r="S9" s="92"/>
      <c r="T9" s="92"/>
      <c r="U9" s="92"/>
    </row>
    <row r="10" spans="3:21" ht="14.25" customHeight="1">
      <c r="C10" s="92"/>
      <c r="D10" s="92"/>
      <c r="E10" s="268"/>
      <c r="F10" s="276"/>
      <c r="G10" s="277"/>
      <c r="H10" s="277"/>
      <c r="I10" s="277"/>
      <c r="J10" s="278"/>
      <c r="K10" s="101"/>
      <c r="L10" s="101"/>
      <c r="M10" s="93"/>
      <c r="N10" s="95"/>
      <c r="O10" s="95"/>
      <c r="P10" s="95"/>
      <c r="Q10" s="92"/>
      <c r="R10" s="92"/>
      <c r="S10" s="92"/>
      <c r="T10" s="92"/>
      <c r="U10" s="92"/>
    </row>
    <row r="11" spans="3:21" ht="22.5" customHeight="1">
      <c r="C11" s="92"/>
      <c r="D11" s="92"/>
      <c r="E11" s="256" t="s">
        <v>34</v>
      </c>
      <c r="F11" s="262" t="s">
        <v>88</v>
      </c>
      <c r="G11" s="263"/>
      <c r="H11" s="263"/>
      <c r="I11" s="263"/>
      <c r="J11" s="264"/>
      <c r="K11" s="101"/>
      <c r="L11" s="101"/>
      <c r="M11" s="93"/>
      <c r="N11" s="95"/>
      <c r="O11" s="95"/>
      <c r="P11" s="95"/>
      <c r="Q11" s="110"/>
      <c r="R11" s="195" t="s">
        <v>53</v>
      </c>
      <c r="S11" s="195" t="s">
        <v>54</v>
      </c>
      <c r="T11" s="195" t="s">
        <v>55</v>
      </c>
      <c r="U11" s="92"/>
    </row>
    <row r="12" spans="3:21" ht="22.5" customHeight="1" thickBot="1">
      <c r="C12" s="92"/>
      <c r="D12" s="92"/>
      <c r="E12" s="257"/>
      <c r="F12" s="265"/>
      <c r="G12" s="266"/>
      <c r="H12" s="266"/>
      <c r="I12" s="266"/>
      <c r="J12" s="267"/>
      <c r="K12" s="101"/>
      <c r="L12" s="101"/>
      <c r="M12" s="93"/>
      <c r="N12" s="95"/>
      <c r="O12" s="95"/>
      <c r="P12" s="95"/>
      <c r="Q12" s="92"/>
      <c r="R12" s="242"/>
      <c r="S12" s="242"/>
      <c r="T12" s="242"/>
      <c r="U12" s="92"/>
    </row>
    <row r="13" spans="3:21" ht="31.5" customHeight="1">
      <c r="C13" s="92"/>
      <c r="D13" s="92"/>
      <c r="E13" s="92"/>
      <c r="F13" s="92"/>
      <c r="G13" s="93"/>
      <c r="H13" s="94"/>
      <c r="I13" s="94"/>
      <c r="J13" s="92"/>
      <c r="K13" s="92"/>
      <c r="L13" s="92"/>
      <c r="M13" s="93"/>
      <c r="N13" s="95"/>
      <c r="O13" s="95"/>
      <c r="P13" s="95"/>
      <c r="Q13" s="92"/>
      <c r="R13" s="243"/>
      <c r="S13" s="243"/>
      <c r="T13" s="243"/>
      <c r="U13" s="92"/>
    </row>
    <row r="14" spans="3:21" ht="31.5" customHeight="1" thickBot="1">
      <c r="C14" s="92"/>
      <c r="D14" s="92"/>
      <c r="E14" s="92"/>
      <c r="F14" s="92"/>
      <c r="G14" s="93"/>
      <c r="H14" s="94"/>
      <c r="I14" s="94"/>
      <c r="J14" s="92"/>
      <c r="K14" s="92"/>
      <c r="L14" s="92"/>
      <c r="M14" s="93"/>
      <c r="N14" s="95"/>
      <c r="O14" s="95"/>
      <c r="P14" s="95"/>
      <c r="Q14" s="92"/>
      <c r="R14" s="92"/>
      <c r="S14" s="92"/>
      <c r="T14" s="92"/>
      <c r="U14" s="92"/>
    </row>
    <row r="15" spans="1:150" s="8" customFormat="1" ht="29.25" thickBot="1">
      <c r="A15" s="6"/>
      <c r="B15" s="7"/>
      <c r="C15" s="79" t="s">
        <v>0</v>
      </c>
      <c r="D15" s="80" t="s">
        <v>1</v>
      </c>
      <c r="E15" s="176" t="s">
        <v>2</v>
      </c>
      <c r="F15" s="177" t="s">
        <v>3</v>
      </c>
      <c r="G15" s="178" t="s">
        <v>4</v>
      </c>
      <c r="H15" s="179" t="s">
        <v>23</v>
      </c>
      <c r="I15" s="179" t="s">
        <v>43</v>
      </c>
      <c r="J15" s="180" t="s">
        <v>5</v>
      </c>
      <c r="K15" s="180" t="s">
        <v>20</v>
      </c>
      <c r="L15" s="180" t="s">
        <v>6</v>
      </c>
      <c r="M15" s="181" t="s">
        <v>7</v>
      </c>
      <c r="N15" s="182" t="s">
        <v>8</v>
      </c>
      <c r="O15" s="183" t="s">
        <v>24</v>
      </c>
      <c r="P15" s="184" t="s">
        <v>46</v>
      </c>
      <c r="Q15" s="258" t="s">
        <v>42</v>
      </c>
      <c r="R15" s="258"/>
      <c r="S15" s="258"/>
      <c r="T15" s="258"/>
      <c r="U15" s="25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</row>
    <row r="16" spans="1:21" ht="39" customHeight="1" thickTop="1">
      <c r="A16" s="9">
        <f>DATE(C6,C7,1)</f>
        <v>44256</v>
      </c>
      <c r="B16" s="2">
        <v>1</v>
      </c>
      <c r="C16" s="81">
        <f>DAY(A16)</f>
        <v>1</v>
      </c>
      <c r="D16" s="42" t="str">
        <f>CHOOSE(WEEKDAY(A16),"日","月","火","水","木","金","土")</f>
        <v>月</v>
      </c>
      <c r="E16" s="88">
        <v>0.3847222222222222</v>
      </c>
      <c r="F16" s="47">
        <v>0.875</v>
      </c>
      <c r="G16" s="22" t="s">
        <v>22</v>
      </c>
      <c r="H16" s="78">
        <f>F16-E16</f>
        <v>0.4902777777777778</v>
      </c>
      <c r="I16" s="78">
        <f>IF(H16&gt;=$R$8,$R$6,"0:00")</f>
        <v>0.041666666666666664</v>
      </c>
      <c r="J16" s="185">
        <f>IF(H16=0,"",IF(G16="休日","",IF(G16="有休","",IF(G16="欠勤","",IF(G16="特休","",(H16-I16+P16-O16))))))</f>
        <v>0.4486111111111111</v>
      </c>
      <c r="K16" s="121">
        <f>IF(G16="勤務",IF(J16&gt;$Q$6,$Q$6,J16),0)</f>
        <v>0.3333333333333333</v>
      </c>
      <c r="L16" s="122">
        <f>IF(G16="勤務",(J16-K16),0)</f>
        <v>0.11527777777777781</v>
      </c>
      <c r="M16" s="123">
        <f>IF(F16&gt;$S$6,F16-$S$6,0)</f>
        <v>0</v>
      </c>
      <c r="N16" s="124">
        <f>IF(G16="休出",J16,0)</f>
        <v>0</v>
      </c>
      <c r="O16" s="50"/>
      <c r="P16" s="51"/>
      <c r="Q16" s="260"/>
      <c r="R16" s="260"/>
      <c r="S16" s="260"/>
      <c r="T16" s="260"/>
      <c r="U16" s="261"/>
    </row>
    <row r="17" spans="1:21" ht="39" customHeight="1">
      <c r="A17" s="9">
        <f aca="true" t="shared" si="0" ref="A17:A46">A16+1</f>
        <v>44257</v>
      </c>
      <c r="B17" s="2">
        <v>2</v>
      </c>
      <c r="C17" s="82">
        <f aca="true" t="shared" si="1" ref="C17:C46">DAY(A17)</f>
        <v>2</v>
      </c>
      <c r="D17" s="44" t="str">
        <f aca="true" t="shared" si="2" ref="D17:D46">CHOOSE(WEEKDAY(A17),"日","月","火","水","木","金","土")</f>
        <v>火</v>
      </c>
      <c r="E17" s="89">
        <v>0.39166666666666666</v>
      </c>
      <c r="F17" s="48">
        <v>0.9166666666666666</v>
      </c>
      <c r="G17" s="23" t="s">
        <v>22</v>
      </c>
      <c r="H17" s="125">
        <f>F17-E17</f>
        <v>0.5249999999999999</v>
      </c>
      <c r="I17" s="125">
        <f aca="true" t="shared" si="3" ref="I17:I46">IF(H17&gt;=$R$8,$R$6,"0:00")</f>
        <v>0.041666666666666664</v>
      </c>
      <c r="J17" s="120">
        <f aca="true" t="shared" si="4" ref="J17:J46">IF(H17=0,"",IF(G17="休日","",IF(G17="有休","",IF(G17="欠勤","",IF(G17="特休","",(H17-I17+P17-O17))))))</f>
        <v>0.4833333333333332</v>
      </c>
      <c r="K17" s="126">
        <f aca="true" t="shared" si="5" ref="K17:K46">IF(G17="勤務",IF(J17&gt;$Q$6,$Q$6,J17),0)</f>
        <v>0.3333333333333333</v>
      </c>
      <c r="L17" s="127">
        <f aca="true" t="shared" si="6" ref="L17:L46">IF(G17="勤務",(J17-K17),0)</f>
        <v>0.1499999999999999</v>
      </c>
      <c r="M17" s="126">
        <f aca="true" t="shared" si="7" ref="M17:M46">IF(F17&gt;$S$6,F17-$S$6,0)</f>
        <v>0</v>
      </c>
      <c r="N17" s="128">
        <f aca="true" t="shared" si="8" ref="N17:N46">IF(G17="休出",J17,0)</f>
        <v>0</v>
      </c>
      <c r="O17" s="52"/>
      <c r="P17" s="53"/>
      <c r="Q17" s="249"/>
      <c r="R17" s="249"/>
      <c r="S17" s="249"/>
      <c r="T17" s="249"/>
      <c r="U17" s="250"/>
    </row>
    <row r="18" spans="1:21" ht="39" customHeight="1">
      <c r="A18" s="9">
        <f t="shared" si="0"/>
        <v>44258</v>
      </c>
      <c r="B18" s="2">
        <v>3</v>
      </c>
      <c r="C18" s="82">
        <f t="shared" si="1"/>
        <v>3</v>
      </c>
      <c r="D18" s="44" t="str">
        <f t="shared" si="2"/>
        <v>水</v>
      </c>
      <c r="E18" s="89">
        <v>0.3840277777777778</v>
      </c>
      <c r="F18" s="48">
        <v>0.8993055555555555</v>
      </c>
      <c r="G18" s="23" t="s">
        <v>22</v>
      </c>
      <c r="H18" s="125">
        <f aca="true" t="shared" si="9" ref="H18:H46">F18-E18</f>
        <v>0.5152777777777777</v>
      </c>
      <c r="I18" s="125">
        <f t="shared" si="3"/>
        <v>0.041666666666666664</v>
      </c>
      <c r="J18" s="120">
        <f t="shared" si="4"/>
        <v>0.47361111111111104</v>
      </c>
      <c r="K18" s="126">
        <f>IF(G18="勤務",IF(J18&gt;$Q$6,$Q$6,J18),0)</f>
        <v>0.3333333333333333</v>
      </c>
      <c r="L18" s="127">
        <f t="shared" si="6"/>
        <v>0.14027777777777772</v>
      </c>
      <c r="M18" s="126">
        <f t="shared" si="7"/>
        <v>0</v>
      </c>
      <c r="N18" s="128">
        <f t="shared" si="8"/>
        <v>0</v>
      </c>
      <c r="O18" s="52"/>
      <c r="P18" s="53"/>
      <c r="Q18" s="249"/>
      <c r="R18" s="249"/>
      <c r="S18" s="249"/>
      <c r="T18" s="249"/>
      <c r="U18" s="250"/>
    </row>
    <row r="19" spans="1:21" ht="39" customHeight="1">
      <c r="A19" s="9">
        <f t="shared" si="0"/>
        <v>44259</v>
      </c>
      <c r="B19" s="2">
        <v>4</v>
      </c>
      <c r="C19" s="82">
        <f t="shared" si="1"/>
        <v>4</v>
      </c>
      <c r="D19" s="44" t="str">
        <f t="shared" si="2"/>
        <v>木</v>
      </c>
      <c r="E19" s="89">
        <v>0.3951388888888889</v>
      </c>
      <c r="F19" s="48">
        <v>0.9305555555555555</v>
      </c>
      <c r="G19" s="23" t="s">
        <v>22</v>
      </c>
      <c r="H19" s="125">
        <f t="shared" si="9"/>
        <v>0.5354166666666667</v>
      </c>
      <c r="I19" s="125">
        <f t="shared" si="3"/>
        <v>0.041666666666666664</v>
      </c>
      <c r="J19" s="120">
        <f t="shared" si="4"/>
        <v>0.49374999999999997</v>
      </c>
      <c r="K19" s="126">
        <f t="shared" si="5"/>
        <v>0.3333333333333333</v>
      </c>
      <c r="L19" s="127">
        <f t="shared" si="6"/>
        <v>0.16041666666666665</v>
      </c>
      <c r="M19" s="126">
        <f t="shared" si="7"/>
        <v>0.01388888888888884</v>
      </c>
      <c r="N19" s="128">
        <f t="shared" si="8"/>
        <v>0</v>
      </c>
      <c r="O19" s="52"/>
      <c r="P19" s="53"/>
      <c r="Q19" s="249"/>
      <c r="R19" s="249"/>
      <c r="S19" s="249"/>
      <c r="T19" s="249"/>
      <c r="U19" s="250"/>
    </row>
    <row r="20" spans="1:21" ht="39" customHeight="1">
      <c r="A20" s="9">
        <f t="shared" si="0"/>
        <v>44260</v>
      </c>
      <c r="B20" s="2">
        <v>5</v>
      </c>
      <c r="C20" s="82">
        <f t="shared" si="1"/>
        <v>5</v>
      </c>
      <c r="D20" s="44" t="str">
        <f t="shared" si="2"/>
        <v>金</v>
      </c>
      <c r="E20" s="89">
        <v>0.3902777777777778</v>
      </c>
      <c r="F20" s="48">
        <v>0.9083333333333333</v>
      </c>
      <c r="G20" s="23" t="s">
        <v>22</v>
      </c>
      <c r="H20" s="125">
        <f t="shared" si="9"/>
        <v>0.5180555555555555</v>
      </c>
      <c r="I20" s="125">
        <f t="shared" si="3"/>
        <v>0.041666666666666664</v>
      </c>
      <c r="J20" s="120">
        <f t="shared" si="4"/>
        <v>0.4763888888888888</v>
      </c>
      <c r="K20" s="126">
        <f t="shared" si="5"/>
        <v>0.3333333333333333</v>
      </c>
      <c r="L20" s="127">
        <f t="shared" si="6"/>
        <v>0.1430555555555555</v>
      </c>
      <c r="M20" s="126">
        <f t="shared" si="7"/>
        <v>0</v>
      </c>
      <c r="N20" s="128">
        <f t="shared" si="8"/>
        <v>0</v>
      </c>
      <c r="O20" s="52"/>
      <c r="P20" s="53"/>
      <c r="Q20" s="249"/>
      <c r="R20" s="249"/>
      <c r="S20" s="249"/>
      <c r="T20" s="249"/>
      <c r="U20" s="250"/>
    </row>
    <row r="21" spans="1:21" ht="39" customHeight="1">
      <c r="A21" s="9">
        <f t="shared" si="0"/>
        <v>44261</v>
      </c>
      <c r="B21" s="2">
        <v>6</v>
      </c>
      <c r="C21" s="82">
        <f t="shared" si="1"/>
        <v>6</v>
      </c>
      <c r="D21" s="44" t="str">
        <f t="shared" si="2"/>
        <v>土</v>
      </c>
      <c r="E21" s="89">
        <v>0.3958333333333333</v>
      </c>
      <c r="F21" s="48">
        <v>0.7708333333333334</v>
      </c>
      <c r="G21" s="23" t="s">
        <v>19</v>
      </c>
      <c r="H21" s="125">
        <f t="shared" si="9"/>
        <v>0.37500000000000006</v>
      </c>
      <c r="I21" s="125">
        <f t="shared" si="3"/>
        <v>0.041666666666666664</v>
      </c>
      <c r="J21" s="120">
        <f t="shared" si="4"/>
        <v>0.33333333333333337</v>
      </c>
      <c r="K21" s="126">
        <f t="shared" si="5"/>
        <v>0</v>
      </c>
      <c r="L21" s="127">
        <f t="shared" si="6"/>
        <v>0</v>
      </c>
      <c r="M21" s="126">
        <f t="shared" si="7"/>
        <v>0</v>
      </c>
      <c r="N21" s="128">
        <f t="shared" si="8"/>
        <v>0.33333333333333337</v>
      </c>
      <c r="O21" s="52"/>
      <c r="P21" s="53"/>
      <c r="Q21" s="249"/>
      <c r="R21" s="249"/>
      <c r="S21" s="249"/>
      <c r="T21" s="249"/>
      <c r="U21" s="250"/>
    </row>
    <row r="22" spans="1:21" ht="39" customHeight="1">
      <c r="A22" s="9">
        <f t="shared" si="0"/>
        <v>44262</v>
      </c>
      <c r="B22" s="2">
        <v>7</v>
      </c>
      <c r="C22" s="82">
        <f t="shared" si="1"/>
        <v>7</v>
      </c>
      <c r="D22" s="44" t="str">
        <f t="shared" si="2"/>
        <v>日</v>
      </c>
      <c r="E22" s="89"/>
      <c r="F22" s="48"/>
      <c r="G22" s="23" t="s">
        <v>25</v>
      </c>
      <c r="H22" s="125">
        <f t="shared" si="9"/>
        <v>0</v>
      </c>
      <c r="I22" s="125" t="str">
        <f t="shared" si="3"/>
        <v>0:00</v>
      </c>
      <c r="J22" s="120">
        <f t="shared" si="4"/>
      </c>
      <c r="K22" s="126">
        <f t="shared" si="5"/>
        <v>0</v>
      </c>
      <c r="L22" s="127">
        <f t="shared" si="6"/>
        <v>0</v>
      </c>
      <c r="M22" s="126">
        <f t="shared" si="7"/>
        <v>0</v>
      </c>
      <c r="N22" s="128">
        <f t="shared" si="8"/>
        <v>0</v>
      </c>
      <c r="O22" s="52"/>
      <c r="P22" s="53"/>
      <c r="Q22" s="249"/>
      <c r="R22" s="249"/>
      <c r="S22" s="249"/>
      <c r="T22" s="249"/>
      <c r="U22" s="250"/>
    </row>
    <row r="23" spans="1:21" ht="39" customHeight="1">
      <c r="A23" s="9">
        <f t="shared" si="0"/>
        <v>44263</v>
      </c>
      <c r="B23" s="2">
        <v>8</v>
      </c>
      <c r="C23" s="82">
        <f t="shared" si="1"/>
        <v>8</v>
      </c>
      <c r="D23" s="44" t="str">
        <f t="shared" si="2"/>
        <v>月</v>
      </c>
      <c r="E23" s="89">
        <v>0.39166666666666666</v>
      </c>
      <c r="F23" s="48">
        <v>0.9826388888888888</v>
      </c>
      <c r="G23" s="22" t="s">
        <v>22</v>
      </c>
      <c r="H23" s="125">
        <f t="shared" si="9"/>
        <v>0.5909722222222222</v>
      </c>
      <c r="I23" s="125">
        <f t="shared" si="3"/>
        <v>0.041666666666666664</v>
      </c>
      <c r="J23" s="120">
        <f t="shared" si="4"/>
        <v>0.5493055555555556</v>
      </c>
      <c r="K23" s="126">
        <f t="shared" si="5"/>
        <v>0.3333333333333333</v>
      </c>
      <c r="L23" s="127">
        <f t="shared" si="6"/>
        <v>0.2159722222222223</v>
      </c>
      <c r="M23" s="126">
        <f t="shared" si="7"/>
        <v>0.06597222222222221</v>
      </c>
      <c r="N23" s="128">
        <f t="shared" si="8"/>
        <v>0</v>
      </c>
      <c r="O23" s="52"/>
      <c r="P23" s="53"/>
      <c r="Q23" s="249"/>
      <c r="R23" s="249"/>
      <c r="S23" s="249"/>
      <c r="T23" s="249"/>
      <c r="U23" s="250"/>
    </row>
    <row r="24" spans="1:21" ht="39" customHeight="1">
      <c r="A24" s="9">
        <f t="shared" si="0"/>
        <v>44264</v>
      </c>
      <c r="B24" s="2">
        <v>9</v>
      </c>
      <c r="C24" s="82">
        <f t="shared" si="1"/>
        <v>9</v>
      </c>
      <c r="D24" s="44" t="str">
        <f t="shared" si="2"/>
        <v>火</v>
      </c>
      <c r="E24" s="89">
        <v>0.39375</v>
      </c>
      <c r="F24" s="48">
        <v>0.9166666666666666</v>
      </c>
      <c r="G24" s="23" t="s">
        <v>22</v>
      </c>
      <c r="H24" s="125">
        <f t="shared" si="9"/>
        <v>0.5229166666666667</v>
      </c>
      <c r="I24" s="125">
        <f t="shared" si="3"/>
        <v>0.041666666666666664</v>
      </c>
      <c r="J24" s="120">
        <f t="shared" si="4"/>
        <v>0.48125</v>
      </c>
      <c r="K24" s="126">
        <f t="shared" si="5"/>
        <v>0.3333333333333333</v>
      </c>
      <c r="L24" s="127">
        <f t="shared" si="6"/>
        <v>0.1479166666666667</v>
      </c>
      <c r="M24" s="126">
        <f t="shared" si="7"/>
        <v>0</v>
      </c>
      <c r="N24" s="128">
        <f t="shared" si="8"/>
        <v>0</v>
      </c>
      <c r="O24" s="52"/>
      <c r="P24" s="53"/>
      <c r="Q24" s="249"/>
      <c r="R24" s="249"/>
      <c r="S24" s="249"/>
      <c r="T24" s="249"/>
      <c r="U24" s="250"/>
    </row>
    <row r="25" spans="1:21" ht="39" customHeight="1">
      <c r="A25" s="9">
        <f t="shared" si="0"/>
        <v>44265</v>
      </c>
      <c r="B25" s="2">
        <v>10</v>
      </c>
      <c r="C25" s="82">
        <f t="shared" si="1"/>
        <v>10</v>
      </c>
      <c r="D25" s="44" t="str">
        <f t="shared" si="2"/>
        <v>水</v>
      </c>
      <c r="E25" s="89">
        <v>0.3958333333333333</v>
      </c>
      <c r="F25" s="48">
        <v>0.875</v>
      </c>
      <c r="G25" s="23" t="s">
        <v>22</v>
      </c>
      <c r="H25" s="125">
        <f t="shared" si="9"/>
        <v>0.4791666666666667</v>
      </c>
      <c r="I25" s="125">
        <f t="shared" si="3"/>
        <v>0.041666666666666664</v>
      </c>
      <c r="J25" s="120">
        <f t="shared" si="4"/>
        <v>0.4375</v>
      </c>
      <c r="K25" s="126">
        <f t="shared" si="5"/>
        <v>0.3333333333333333</v>
      </c>
      <c r="L25" s="127">
        <f t="shared" si="6"/>
        <v>0.10416666666666669</v>
      </c>
      <c r="M25" s="126">
        <f t="shared" si="7"/>
        <v>0</v>
      </c>
      <c r="N25" s="128">
        <f t="shared" si="8"/>
        <v>0</v>
      </c>
      <c r="O25" s="52"/>
      <c r="P25" s="53"/>
      <c r="Q25" s="249"/>
      <c r="R25" s="249"/>
      <c r="S25" s="249"/>
      <c r="T25" s="249"/>
      <c r="U25" s="250"/>
    </row>
    <row r="26" spans="1:21" ht="39" customHeight="1">
      <c r="A26" s="9">
        <f t="shared" si="0"/>
        <v>44266</v>
      </c>
      <c r="B26" s="2">
        <v>11</v>
      </c>
      <c r="C26" s="82">
        <f t="shared" si="1"/>
        <v>11</v>
      </c>
      <c r="D26" s="44" t="str">
        <f t="shared" si="2"/>
        <v>木</v>
      </c>
      <c r="E26" s="89">
        <v>0.38958333333333334</v>
      </c>
      <c r="F26" s="48">
        <v>0.8541666666666666</v>
      </c>
      <c r="G26" s="23" t="s">
        <v>22</v>
      </c>
      <c r="H26" s="125">
        <f t="shared" si="9"/>
        <v>0.4645833333333333</v>
      </c>
      <c r="I26" s="125">
        <f t="shared" si="3"/>
        <v>0.041666666666666664</v>
      </c>
      <c r="J26" s="120">
        <f t="shared" si="4"/>
        <v>0.4229166666666666</v>
      </c>
      <c r="K26" s="126">
        <f t="shared" si="5"/>
        <v>0.3333333333333333</v>
      </c>
      <c r="L26" s="127">
        <f t="shared" si="6"/>
        <v>0.08958333333333329</v>
      </c>
      <c r="M26" s="126">
        <f t="shared" si="7"/>
        <v>0</v>
      </c>
      <c r="N26" s="128">
        <f t="shared" si="8"/>
        <v>0</v>
      </c>
      <c r="O26" s="52"/>
      <c r="P26" s="53"/>
      <c r="Q26" s="249"/>
      <c r="R26" s="249"/>
      <c r="S26" s="249"/>
      <c r="T26" s="249"/>
      <c r="U26" s="250"/>
    </row>
    <row r="27" spans="1:21" ht="39" customHeight="1">
      <c r="A27" s="9">
        <f t="shared" si="0"/>
        <v>44267</v>
      </c>
      <c r="B27" s="2">
        <v>12</v>
      </c>
      <c r="C27" s="82">
        <f t="shared" si="1"/>
        <v>12</v>
      </c>
      <c r="D27" s="44" t="str">
        <f t="shared" si="2"/>
        <v>金</v>
      </c>
      <c r="E27" s="89">
        <v>0.39166666666666666</v>
      </c>
      <c r="F27" s="48">
        <v>0.8333333333333334</v>
      </c>
      <c r="G27" s="23" t="s">
        <v>22</v>
      </c>
      <c r="H27" s="125">
        <f t="shared" si="9"/>
        <v>0.4416666666666667</v>
      </c>
      <c r="I27" s="125">
        <f t="shared" si="3"/>
        <v>0.041666666666666664</v>
      </c>
      <c r="J27" s="120">
        <f t="shared" si="4"/>
        <v>0.4</v>
      </c>
      <c r="K27" s="126">
        <f t="shared" si="5"/>
        <v>0.3333333333333333</v>
      </c>
      <c r="L27" s="127">
        <f t="shared" si="6"/>
        <v>0.06666666666666671</v>
      </c>
      <c r="M27" s="126">
        <f t="shared" si="7"/>
        <v>0</v>
      </c>
      <c r="N27" s="128">
        <f t="shared" si="8"/>
        <v>0</v>
      </c>
      <c r="O27" s="52"/>
      <c r="P27" s="53"/>
      <c r="Q27" s="249"/>
      <c r="R27" s="249"/>
      <c r="S27" s="249"/>
      <c r="T27" s="249"/>
      <c r="U27" s="250"/>
    </row>
    <row r="28" spans="1:21" ht="39" customHeight="1">
      <c r="A28" s="9">
        <f t="shared" si="0"/>
        <v>44268</v>
      </c>
      <c r="B28" s="2">
        <v>13</v>
      </c>
      <c r="C28" s="82">
        <f t="shared" si="1"/>
        <v>13</v>
      </c>
      <c r="D28" s="44" t="str">
        <f t="shared" si="2"/>
        <v>土</v>
      </c>
      <c r="E28" s="89"/>
      <c r="F28" s="48"/>
      <c r="G28" s="23" t="s">
        <v>25</v>
      </c>
      <c r="H28" s="125">
        <f t="shared" si="9"/>
        <v>0</v>
      </c>
      <c r="I28" s="125" t="str">
        <f t="shared" si="3"/>
        <v>0:00</v>
      </c>
      <c r="J28" s="120">
        <f t="shared" si="4"/>
      </c>
      <c r="K28" s="126">
        <f t="shared" si="5"/>
        <v>0</v>
      </c>
      <c r="L28" s="127">
        <f t="shared" si="6"/>
        <v>0</v>
      </c>
      <c r="M28" s="126">
        <f t="shared" si="7"/>
        <v>0</v>
      </c>
      <c r="N28" s="128">
        <f t="shared" si="8"/>
        <v>0</v>
      </c>
      <c r="O28" s="52"/>
      <c r="P28" s="53"/>
      <c r="Q28" s="249"/>
      <c r="R28" s="249"/>
      <c r="S28" s="249"/>
      <c r="T28" s="249"/>
      <c r="U28" s="250"/>
    </row>
    <row r="29" spans="1:21" ht="39" customHeight="1">
      <c r="A29" s="9">
        <f t="shared" si="0"/>
        <v>44269</v>
      </c>
      <c r="B29" s="2">
        <v>14</v>
      </c>
      <c r="C29" s="82">
        <f t="shared" si="1"/>
        <v>14</v>
      </c>
      <c r="D29" s="44" t="str">
        <f t="shared" si="2"/>
        <v>日</v>
      </c>
      <c r="E29" s="89"/>
      <c r="F29" s="48"/>
      <c r="G29" s="23" t="s">
        <v>25</v>
      </c>
      <c r="H29" s="125">
        <f t="shared" si="9"/>
        <v>0</v>
      </c>
      <c r="I29" s="125" t="str">
        <f t="shared" si="3"/>
        <v>0:00</v>
      </c>
      <c r="J29" s="120">
        <f t="shared" si="4"/>
      </c>
      <c r="K29" s="126">
        <f t="shared" si="5"/>
        <v>0</v>
      </c>
      <c r="L29" s="127">
        <f t="shared" si="6"/>
        <v>0</v>
      </c>
      <c r="M29" s="126">
        <f t="shared" si="7"/>
        <v>0</v>
      </c>
      <c r="N29" s="128">
        <f t="shared" si="8"/>
        <v>0</v>
      </c>
      <c r="O29" s="52"/>
      <c r="P29" s="53"/>
      <c r="Q29" s="249"/>
      <c r="R29" s="249"/>
      <c r="S29" s="249"/>
      <c r="T29" s="249"/>
      <c r="U29" s="250"/>
    </row>
    <row r="30" spans="1:21" ht="39" customHeight="1">
      <c r="A30" s="9">
        <f t="shared" si="0"/>
        <v>44270</v>
      </c>
      <c r="B30" s="2">
        <v>15</v>
      </c>
      <c r="C30" s="82">
        <f t="shared" si="1"/>
        <v>15</v>
      </c>
      <c r="D30" s="44" t="str">
        <f t="shared" si="2"/>
        <v>月</v>
      </c>
      <c r="E30" s="89">
        <v>0.39375</v>
      </c>
      <c r="F30" s="48">
        <v>0.8020833333333334</v>
      </c>
      <c r="G30" s="22" t="s">
        <v>22</v>
      </c>
      <c r="H30" s="125">
        <f t="shared" si="9"/>
        <v>0.4083333333333334</v>
      </c>
      <c r="I30" s="125">
        <f t="shared" si="3"/>
        <v>0.041666666666666664</v>
      </c>
      <c r="J30" s="120">
        <f t="shared" si="4"/>
        <v>0.3666666666666667</v>
      </c>
      <c r="K30" s="126">
        <f t="shared" si="5"/>
        <v>0.3333333333333333</v>
      </c>
      <c r="L30" s="127">
        <f t="shared" si="6"/>
        <v>0.03333333333333338</v>
      </c>
      <c r="M30" s="126">
        <f t="shared" si="7"/>
        <v>0</v>
      </c>
      <c r="N30" s="128">
        <f t="shared" si="8"/>
        <v>0</v>
      </c>
      <c r="O30" s="52"/>
      <c r="P30" s="53"/>
      <c r="Q30" s="249"/>
      <c r="R30" s="249"/>
      <c r="S30" s="249"/>
      <c r="T30" s="249"/>
      <c r="U30" s="250"/>
    </row>
    <row r="31" spans="1:21" ht="39" customHeight="1">
      <c r="A31" s="9">
        <f t="shared" si="0"/>
        <v>44271</v>
      </c>
      <c r="B31" s="2">
        <v>16</v>
      </c>
      <c r="C31" s="82">
        <f t="shared" si="1"/>
        <v>16</v>
      </c>
      <c r="D31" s="44" t="str">
        <f t="shared" si="2"/>
        <v>火</v>
      </c>
      <c r="E31" s="89">
        <v>0.3958333333333333</v>
      </c>
      <c r="F31" s="48">
        <v>0.8125</v>
      </c>
      <c r="G31" s="23" t="s">
        <v>22</v>
      </c>
      <c r="H31" s="125">
        <f t="shared" si="9"/>
        <v>0.4166666666666667</v>
      </c>
      <c r="I31" s="125">
        <f t="shared" si="3"/>
        <v>0.041666666666666664</v>
      </c>
      <c r="J31" s="120">
        <f t="shared" si="4"/>
        <v>0.375</v>
      </c>
      <c r="K31" s="126">
        <f t="shared" si="5"/>
        <v>0.3333333333333333</v>
      </c>
      <c r="L31" s="127">
        <f t="shared" si="6"/>
        <v>0.041666666666666685</v>
      </c>
      <c r="M31" s="126">
        <f t="shared" si="7"/>
        <v>0</v>
      </c>
      <c r="N31" s="128">
        <f t="shared" si="8"/>
        <v>0</v>
      </c>
      <c r="O31" s="52"/>
      <c r="P31" s="53"/>
      <c r="Q31" s="249"/>
      <c r="R31" s="249"/>
      <c r="S31" s="249"/>
      <c r="T31" s="249"/>
      <c r="U31" s="250"/>
    </row>
    <row r="32" spans="1:21" ht="39" customHeight="1">
      <c r="A32" s="9">
        <f t="shared" si="0"/>
        <v>44272</v>
      </c>
      <c r="B32" s="2">
        <v>17</v>
      </c>
      <c r="C32" s="82">
        <f t="shared" si="1"/>
        <v>17</v>
      </c>
      <c r="D32" s="44" t="str">
        <f t="shared" si="2"/>
        <v>水</v>
      </c>
      <c r="E32" s="89">
        <v>0.38958333333333334</v>
      </c>
      <c r="F32" s="48">
        <v>0.8125</v>
      </c>
      <c r="G32" s="23" t="s">
        <v>22</v>
      </c>
      <c r="H32" s="125">
        <f t="shared" si="9"/>
        <v>0.42291666666666666</v>
      </c>
      <c r="I32" s="125">
        <f t="shared" si="3"/>
        <v>0.041666666666666664</v>
      </c>
      <c r="J32" s="120">
        <f t="shared" si="4"/>
        <v>0.38125</v>
      </c>
      <c r="K32" s="126">
        <f t="shared" si="5"/>
        <v>0.3333333333333333</v>
      </c>
      <c r="L32" s="127">
        <f t="shared" si="6"/>
        <v>0.04791666666666666</v>
      </c>
      <c r="M32" s="126">
        <f t="shared" si="7"/>
        <v>0</v>
      </c>
      <c r="N32" s="128">
        <f t="shared" si="8"/>
        <v>0</v>
      </c>
      <c r="O32" s="52"/>
      <c r="P32" s="53"/>
      <c r="Q32" s="249"/>
      <c r="R32" s="249"/>
      <c r="S32" s="249"/>
      <c r="T32" s="249"/>
      <c r="U32" s="250"/>
    </row>
    <row r="33" spans="1:21" ht="39" customHeight="1">
      <c r="A33" s="9">
        <f t="shared" si="0"/>
        <v>44273</v>
      </c>
      <c r="B33" s="2">
        <v>18</v>
      </c>
      <c r="C33" s="82">
        <f t="shared" si="1"/>
        <v>18</v>
      </c>
      <c r="D33" s="44" t="str">
        <f t="shared" si="2"/>
        <v>木</v>
      </c>
      <c r="E33" s="89">
        <v>0.3888888888888889</v>
      </c>
      <c r="F33" s="48">
        <v>0.8541666666666666</v>
      </c>
      <c r="G33" s="23" t="s">
        <v>22</v>
      </c>
      <c r="H33" s="125">
        <f t="shared" si="9"/>
        <v>0.46527777777777773</v>
      </c>
      <c r="I33" s="125">
        <f t="shared" si="3"/>
        <v>0.041666666666666664</v>
      </c>
      <c r="J33" s="120">
        <f t="shared" si="4"/>
        <v>0.42361111111111105</v>
      </c>
      <c r="K33" s="126">
        <f t="shared" si="5"/>
        <v>0.3333333333333333</v>
      </c>
      <c r="L33" s="127">
        <f t="shared" si="6"/>
        <v>0.09027777777777773</v>
      </c>
      <c r="M33" s="126">
        <f t="shared" si="7"/>
        <v>0</v>
      </c>
      <c r="N33" s="128">
        <f t="shared" si="8"/>
        <v>0</v>
      </c>
      <c r="O33" s="52"/>
      <c r="P33" s="53"/>
      <c r="Q33" s="249"/>
      <c r="R33" s="249"/>
      <c r="S33" s="249"/>
      <c r="T33" s="249"/>
      <c r="U33" s="250"/>
    </row>
    <row r="34" spans="1:21" ht="39" customHeight="1">
      <c r="A34" s="9">
        <f t="shared" si="0"/>
        <v>44274</v>
      </c>
      <c r="B34" s="2">
        <v>19</v>
      </c>
      <c r="C34" s="82">
        <f t="shared" si="1"/>
        <v>19</v>
      </c>
      <c r="D34" s="44" t="str">
        <f t="shared" si="2"/>
        <v>金</v>
      </c>
      <c r="E34" s="89">
        <v>0.3923611111111111</v>
      </c>
      <c r="F34" s="48">
        <v>0.8125</v>
      </c>
      <c r="G34" s="23" t="s">
        <v>22</v>
      </c>
      <c r="H34" s="125">
        <f t="shared" si="9"/>
        <v>0.4201388888888889</v>
      </c>
      <c r="I34" s="125">
        <f t="shared" si="3"/>
        <v>0.041666666666666664</v>
      </c>
      <c r="J34" s="120">
        <f t="shared" si="4"/>
        <v>0.3784722222222222</v>
      </c>
      <c r="K34" s="126">
        <f t="shared" si="5"/>
        <v>0.3333333333333333</v>
      </c>
      <c r="L34" s="127">
        <f t="shared" si="6"/>
        <v>0.045138888888888895</v>
      </c>
      <c r="M34" s="126">
        <f t="shared" si="7"/>
        <v>0</v>
      </c>
      <c r="N34" s="128">
        <f t="shared" si="8"/>
        <v>0</v>
      </c>
      <c r="O34" s="52"/>
      <c r="P34" s="53"/>
      <c r="Q34" s="249"/>
      <c r="R34" s="249"/>
      <c r="S34" s="249"/>
      <c r="T34" s="249"/>
      <c r="U34" s="250"/>
    </row>
    <row r="35" spans="1:21" ht="39" customHeight="1">
      <c r="A35" s="9">
        <f t="shared" si="0"/>
        <v>44275</v>
      </c>
      <c r="B35" s="2">
        <v>20</v>
      </c>
      <c r="C35" s="82">
        <f t="shared" si="1"/>
        <v>20</v>
      </c>
      <c r="D35" s="44" t="str">
        <f t="shared" si="2"/>
        <v>土</v>
      </c>
      <c r="E35" s="89"/>
      <c r="F35" s="48"/>
      <c r="G35" s="23" t="s">
        <v>25</v>
      </c>
      <c r="H35" s="125">
        <f t="shared" si="9"/>
        <v>0</v>
      </c>
      <c r="I35" s="125" t="str">
        <f t="shared" si="3"/>
        <v>0:00</v>
      </c>
      <c r="J35" s="120">
        <f t="shared" si="4"/>
      </c>
      <c r="K35" s="126">
        <f t="shared" si="5"/>
        <v>0</v>
      </c>
      <c r="L35" s="127">
        <f t="shared" si="6"/>
        <v>0</v>
      </c>
      <c r="M35" s="126">
        <f t="shared" si="7"/>
        <v>0</v>
      </c>
      <c r="N35" s="128">
        <f t="shared" si="8"/>
        <v>0</v>
      </c>
      <c r="O35" s="52"/>
      <c r="P35" s="53"/>
      <c r="Q35" s="249"/>
      <c r="R35" s="249"/>
      <c r="S35" s="249"/>
      <c r="T35" s="249"/>
      <c r="U35" s="250"/>
    </row>
    <row r="36" spans="1:21" ht="39" customHeight="1">
      <c r="A36" s="9">
        <f t="shared" si="0"/>
        <v>44276</v>
      </c>
      <c r="B36" s="2">
        <v>21</v>
      </c>
      <c r="C36" s="82">
        <f t="shared" si="1"/>
        <v>21</v>
      </c>
      <c r="D36" s="44" t="str">
        <f t="shared" si="2"/>
        <v>日</v>
      </c>
      <c r="E36" s="89"/>
      <c r="F36" s="48"/>
      <c r="G36" s="23" t="s">
        <v>25</v>
      </c>
      <c r="H36" s="125">
        <f t="shared" si="9"/>
        <v>0</v>
      </c>
      <c r="I36" s="125" t="str">
        <f t="shared" si="3"/>
        <v>0:00</v>
      </c>
      <c r="J36" s="120">
        <f t="shared" si="4"/>
      </c>
      <c r="K36" s="126">
        <f t="shared" si="5"/>
        <v>0</v>
      </c>
      <c r="L36" s="127">
        <f t="shared" si="6"/>
        <v>0</v>
      </c>
      <c r="M36" s="126">
        <f t="shared" si="7"/>
        <v>0</v>
      </c>
      <c r="N36" s="128">
        <f t="shared" si="8"/>
        <v>0</v>
      </c>
      <c r="O36" s="52"/>
      <c r="P36" s="53"/>
      <c r="Q36" s="249"/>
      <c r="R36" s="249"/>
      <c r="S36" s="249"/>
      <c r="T36" s="249"/>
      <c r="U36" s="250"/>
    </row>
    <row r="37" spans="1:21" ht="39" customHeight="1">
      <c r="A37" s="9">
        <f t="shared" si="0"/>
        <v>44277</v>
      </c>
      <c r="B37" s="2">
        <v>22</v>
      </c>
      <c r="C37" s="82">
        <f t="shared" si="1"/>
        <v>22</v>
      </c>
      <c r="D37" s="44" t="str">
        <f t="shared" si="2"/>
        <v>月</v>
      </c>
      <c r="E37" s="89">
        <v>0.39375</v>
      </c>
      <c r="F37" s="48">
        <v>0.8125</v>
      </c>
      <c r="G37" s="22" t="s">
        <v>22</v>
      </c>
      <c r="H37" s="125">
        <f t="shared" si="9"/>
        <v>0.41875</v>
      </c>
      <c r="I37" s="125">
        <f t="shared" si="3"/>
        <v>0.041666666666666664</v>
      </c>
      <c r="J37" s="120">
        <f t="shared" si="4"/>
        <v>0.3770833333333333</v>
      </c>
      <c r="K37" s="126">
        <f t="shared" si="5"/>
        <v>0.3333333333333333</v>
      </c>
      <c r="L37" s="127">
        <f t="shared" si="6"/>
        <v>0.04375000000000001</v>
      </c>
      <c r="M37" s="126">
        <f t="shared" si="7"/>
        <v>0</v>
      </c>
      <c r="N37" s="128">
        <f t="shared" si="8"/>
        <v>0</v>
      </c>
      <c r="O37" s="52"/>
      <c r="P37" s="53"/>
      <c r="Q37" s="249"/>
      <c r="R37" s="249"/>
      <c r="S37" s="249"/>
      <c r="T37" s="249"/>
      <c r="U37" s="250"/>
    </row>
    <row r="38" spans="1:21" ht="39" customHeight="1">
      <c r="A38" s="9">
        <f t="shared" si="0"/>
        <v>44278</v>
      </c>
      <c r="B38" s="2">
        <v>23</v>
      </c>
      <c r="C38" s="82">
        <f t="shared" si="1"/>
        <v>23</v>
      </c>
      <c r="D38" s="44" t="str">
        <f t="shared" si="2"/>
        <v>火</v>
      </c>
      <c r="E38" s="89">
        <v>0.3958333333333333</v>
      </c>
      <c r="F38" s="48">
        <v>0.8125</v>
      </c>
      <c r="G38" s="23" t="s">
        <v>22</v>
      </c>
      <c r="H38" s="125">
        <f t="shared" si="9"/>
        <v>0.4166666666666667</v>
      </c>
      <c r="I38" s="125">
        <f t="shared" si="3"/>
        <v>0.041666666666666664</v>
      </c>
      <c r="J38" s="120">
        <f t="shared" si="4"/>
        <v>0.375</v>
      </c>
      <c r="K38" s="126">
        <f t="shared" si="5"/>
        <v>0.3333333333333333</v>
      </c>
      <c r="L38" s="127">
        <f t="shared" si="6"/>
        <v>0.041666666666666685</v>
      </c>
      <c r="M38" s="126">
        <f t="shared" si="7"/>
        <v>0</v>
      </c>
      <c r="N38" s="128">
        <f t="shared" si="8"/>
        <v>0</v>
      </c>
      <c r="O38" s="52"/>
      <c r="P38" s="53"/>
      <c r="Q38" s="249"/>
      <c r="R38" s="249"/>
      <c r="S38" s="249"/>
      <c r="T38" s="249"/>
      <c r="U38" s="250"/>
    </row>
    <row r="39" spans="1:21" ht="39" customHeight="1">
      <c r="A39" s="9">
        <f t="shared" si="0"/>
        <v>44279</v>
      </c>
      <c r="B39" s="2">
        <v>24</v>
      </c>
      <c r="C39" s="82">
        <f t="shared" si="1"/>
        <v>24</v>
      </c>
      <c r="D39" s="44" t="str">
        <f t="shared" si="2"/>
        <v>水</v>
      </c>
      <c r="E39" s="89">
        <v>0.39305555555555555</v>
      </c>
      <c r="F39" s="48">
        <v>0.8125</v>
      </c>
      <c r="G39" s="23" t="s">
        <v>22</v>
      </c>
      <c r="H39" s="125">
        <f t="shared" si="9"/>
        <v>0.41944444444444445</v>
      </c>
      <c r="I39" s="125">
        <f t="shared" si="3"/>
        <v>0.041666666666666664</v>
      </c>
      <c r="J39" s="120">
        <f t="shared" si="4"/>
        <v>0.37777777777777777</v>
      </c>
      <c r="K39" s="126">
        <f t="shared" si="5"/>
        <v>0.3333333333333333</v>
      </c>
      <c r="L39" s="127">
        <f t="shared" si="6"/>
        <v>0.04444444444444445</v>
      </c>
      <c r="M39" s="126">
        <f t="shared" si="7"/>
        <v>0</v>
      </c>
      <c r="N39" s="128">
        <f t="shared" si="8"/>
        <v>0</v>
      </c>
      <c r="O39" s="52"/>
      <c r="P39" s="53"/>
      <c r="Q39" s="249"/>
      <c r="R39" s="249"/>
      <c r="S39" s="249"/>
      <c r="T39" s="249"/>
      <c r="U39" s="250"/>
    </row>
    <row r="40" spans="1:21" ht="39" customHeight="1">
      <c r="A40" s="9">
        <f t="shared" si="0"/>
        <v>44280</v>
      </c>
      <c r="B40" s="2">
        <v>25</v>
      </c>
      <c r="C40" s="82">
        <f t="shared" si="1"/>
        <v>25</v>
      </c>
      <c r="D40" s="44" t="str">
        <f t="shared" si="2"/>
        <v>木</v>
      </c>
      <c r="E40" s="89">
        <v>0.3909722222222222</v>
      </c>
      <c r="F40" s="48">
        <v>0.8125</v>
      </c>
      <c r="G40" s="23" t="s">
        <v>22</v>
      </c>
      <c r="H40" s="125">
        <f t="shared" si="9"/>
        <v>0.4215277777777778</v>
      </c>
      <c r="I40" s="125">
        <f t="shared" si="3"/>
        <v>0.041666666666666664</v>
      </c>
      <c r="J40" s="120">
        <f t="shared" si="4"/>
        <v>0.3798611111111111</v>
      </c>
      <c r="K40" s="126">
        <f t="shared" si="5"/>
        <v>0.3333333333333333</v>
      </c>
      <c r="L40" s="127">
        <f t="shared" si="6"/>
        <v>0.04652777777777778</v>
      </c>
      <c r="M40" s="126">
        <f t="shared" si="7"/>
        <v>0</v>
      </c>
      <c r="N40" s="128">
        <f t="shared" si="8"/>
        <v>0</v>
      </c>
      <c r="O40" s="52"/>
      <c r="P40" s="53"/>
      <c r="Q40" s="249"/>
      <c r="R40" s="249"/>
      <c r="S40" s="249"/>
      <c r="T40" s="249"/>
      <c r="U40" s="250"/>
    </row>
    <row r="41" spans="1:21" ht="39" customHeight="1">
      <c r="A41" s="9">
        <f t="shared" si="0"/>
        <v>44281</v>
      </c>
      <c r="B41" s="2">
        <v>26</v>
      </c>
      <c r="C41" s="82">
        <f t="shared" si="1"/>
        <v>26</v>
      </c>
      <c r="D41" s="44" t="str">
        <f t="shared" si="2"/>
        <v>金</v>
      </c>
      <c r="E41" s="89"/>
      <c r="F41" s="48"/>
      <c r="G41" s="23" t="s">
        <v>27</v>
      </c>
      <c r="H41" s="125">
        <f t="shared" si="9"/>
        <v>0</v>
      </c>
      <c r="I41" s="125" t="str">
        <f t="shared" si="3"/>
        <v>0:00</v>
      </c>
      <c r="J41" s="120">
        <f t="shared" si="4"/>
      </c>
      <c r="K41" s="126">
        <f t="shared" si="5"/>
        <v>0</v>
      </c>
      <c r="L41" s="127">
        <f t="shared" si="6"/>
        <v>0</v>
      </c>
      <c r="M41" s="126">
        <f t="shared" si="7"/>
        <v>0</v>
      </c>
      <c r="N41" s="128">
        <f t="shared" si="8"/>
        <v>0</v>
      </c>
      <c r="O41" s="52"/>
      <c r="P41" s="53"/>
      <c r="Q41" s="249"/>
      <c r="R41" s="249"/>
      <c r="S41" s="249"/>
      <c r="T41" s="249"/>
      <c r="U41" s="250"/>
    </row>
    <row r="42" spans="1:21" ht="39" customHeight="1">
      <c r="A42" s="9">
        <f t="shared" si="0"/>
        <v>44282</v>
      </c>
      <c r="B42" s="2">
        <v>27</v>
      </c>
      <c r="C42" s="82">
        <f t="shared" si="1"/>
        <v>27</v>
      </c>
      <c r="D42" s="44" t="str">
        <f t="shared" si="2"/>
        <v>土</v>
      </c>
      <c r="E42" s="89"/>
      <c r="F42" s="48"/>
      <c r="G42" s="23" t="s">
        <v>25</v>
      </c>
      <c r="H42" s="125">
        <f t="shared" si="9"/>
        <v>0</v>
      </c>
      <c r="I42" s="125" t="str">
        <f t="shared" si="3"/>
        <v>0:00</v>
      </c>
      <c r="J42" s="120">
        <f t="shared" si="4"/>
      </c>
      <c r="K42" s="126">
        <f t="shared" si="5"/>
        <v>0</v>
      </c>
      <c r="L42" s="127">
        <f t="shared" si="6"/>
        <v>0</v>
      </c>
      <c r="M42" s="126">
        <f t="shared" si="7"/>
        <v>0</v>
      </c>
      <c r="N42" s="128">
        <f t="shared" si="8"/>
        <v>0</v>
      </c>
      <c r="O42" s="52"/>
      <c r="P42" s="53"/>
      <c r="Q42" s="249"/>
      <c r="R42" s="249"/>
      <c r="S42" s="249"/>
      <c r="T42" s="249"/>
      <c r="U42" s="250"/>
    </row>
    <row r="43" spans="1:21" ht="39" customHeight="1">
      <c r="A43" s="9">
        <f t="shared" si="0"/>
        <v>44283</v>
      </c>
      <c r="B43" s="2">
        <v>28</v>
      </c>
      <c r="C43" s="82">
        <f t="shared" si="1"/>
        <v>28</v>
      </c>
      <c r="D43" s="44" t="str">
        <f t="shared" si="2"/>
        <v>日</v>
      </c>
      <c r="E43" s="89"/>
      <c r="F43" s="48"/>
      <c r="G43" s="23" t="s">
        <v>25</v>
      </c>
      <c r="H43" s="125">
        <f t="shared" si="9"/>
        <v>0</v>
      </c>
      <c r="I43" s="125" t="str">
        <f t="shared" si="3"/>
        <v>0:00</v>
      </c>
      <c r="J43" s="120">
        <f t="shared" si="4"/>
      </c>
      <c r="K43" s="126">
        <f t="shared" si="5"/>
        <v>0</v>
      </c>
      <c r="L43" s="127">
        <f t="shared" si="6"/>
        <v>0</v>
      </c>
      <c r="M43" s="126">
        <f t="shared" si="7"/>
        <v>0</v>
      </c>
      <c r="N43" s="128">
        <f t="shared" si="8"/>
        <v>0</v>
      </c>
      <c r="O43" s="52"/>
      <c r="P43" s="53"/>
      <c r="Q43" s="249"/>
      <c r="R43" s="249"/>
      <c r="S43" s="249"/>
      <c r="T43" s="249"/>
      <c r="U43" s="250"/>
    </row>
    <row r="44" spans="1:21" ht="39" customHeight="1">
      <c r="A44" s="9">
        <f t="shared" si="0"/>
        <v>44284</v>
      </c>
      <c r="B44" s="2">
        <v>29</v>
      </c>
      <c r="C44" s="82">
        <f t="shared" si="1"/>
        <v>29</v>
      </c>
      <c r="D44" s="44" t="str">
        <f t="shared" si="2"/>
        <v>月</v>
      </c>
      <c r="E44" s="89"/>
      <c r="F44" s="48"/>
      <c r="G44" s="22" t="s">
        <v>89</v>
      </c>
      <c r="H44" s="125">
        <f t="shared" si="9"/>
        <v>0</v>
      </c>
      <c r="I44" s="125" t="str">
        <f t="shared" si="3"/>
        <v>0:00</v>
      </c>
      <c r="J44" s="120">
        <f t="shared" si="4"/>
      </c>
      <c r="K44" s="126">
        <f t="shared" si="5"/>
        <v>0</v>
      </c>
      <c r="L44" s="127">
        <f t="shared" si="6"/>
        <v>0</v>
      </c>
      <c r="M44" s="126">
        <f t="shared" si="7"/>
        <v>0</v>
      </c>
      <c r="N44" s="128">
        <f t="shared" si="8"/>
        <v>0</v>
      </c>
      <c r="O44" s="52"/>
      <c r="P44" s="53"/>
      <c r="Q44" s="249"/>
      <c r="R44" s="249"/>
      <c r="S44" s="249"/>
      <c r="T44" s="249"/>
      <c r="U44" s="250"/>
    </row>
    <row r="45" spans="1:21" ht="39" customHeight="1">
      <c r="A45" s="9">
        <f t="shared" si="0"/>
        <v>44285</v>
      </c>
      <c r="B45" s="2">
        <v>30</v>
      </c>
      <c r="C45" s="82">
        <f t="shared" si="1"/>
        <v>30</v>
      </c>
      <c r="D45" s="44" t="str">
        <f t="shared" si="2"/>
        <v>火</v>
      </c>
      <c r="E45" s="89">
        <v>0.3958333333333333</v>
      </c>
      <c r="F45" s="48">
        <v>0.8159722222222222</v>
      </c>
      <c r="G45" s="23" t="s">
        <v>22</v>
      </c>
      <c r="H45" s="125">
        <f t="shared" si="9"/>
        <v>0.4201388888888889</v>
      </c>
      <c r="I45" s="125">
        <f t="shared" si="3"/>
        <v>0.041666666666666664</v>
      </c>
      <c r="J45" s="120">
        <f t="shared" si="4"/>
        <v>0.3784722222222222</v>
      </c>
      <c r="K45" s="126">
        <f t="shared" si="5"/>
        <v>0.3333333333333333</v>
      </c>
      <c r="L45" s="127">
        <f t="shared" si="6"/>
        <v>0.045138888888888895</v>
      </c>
      <c r="M45" s="126">
        <f t="shared" si="7"/>
        <v>0</v>
      </c>
      <c r="N45" s="128">
        <f t="shared" si="8"/>
        <v>0</v>
      </c>
      <c r="O45" s="52"/>
      <c r="P45" s="53"/>
      <c r="Q45" s="249"/>
      <c r="R45" s="249"/>
      <c r="S45" s="249"/>
      <c r="T45" s="249"/>
      <c r="U45" s="250"/>
    </row>
    <row r="46" spans="1:21" ht="39" customHeight="1" thickBot="1">
      <c r="A46" s="9">
        <f t="shared" si="0"/>
        <v>44286</v>
      </c>
      <c r="B46" s="2">
        <v>31</v>
      </c>
      <c r="C46" s="83">
        <f t="shared" si="1"/>
        <v>31</v>
      </c>
      <c r="D46" s="46" t="str">
        <f t="shared" si="2"/>
        <v>水</v>
      </c>
      <c r="E46" s="90">
        <v>0.39375</v>
      </c>
      <c r="F46" s="49">
        <v>0.8125</v>
      </c>
      <c r="G46" s="23" t="s">
        <v>22</v>
      </c>
      <c r="H46" s="130">
        <f t="shared" si="9"/>
        <v>0.41875</v>
      </c>
      <c r="I46" s="130">
        <f t="shared" si="3"/>
        <v>0.041666666666666664</v>
      </c>
      <c r="J46" s="186">
        <f t="shared" si="4"/>
        <v>0.3770833333333333</v>
      </c>
      <c r="K46" s="131">
        <f t="shared" si="5"/>
        <v>0.3333333333333333</v>
      </c>
      <c r="L46" s="127">
        <f t="shared" si="6"/>
        <v>0.04375000000000001</v>
      </c>
      <c r="M46" s="126">
        <f t="shared" si="7"/>
        <v>0</v>
      </c>
      <c r="N46" s="128">
        <f t="shared" si="8"/>
        <v>0</v>
      </c>
      <c r="O46" s="54"/>
      <c r="P46" s="55"/>
      <c r="Q46" s="254"/>
      <c r="R46" s="254"/>
      <c r="S46" s="254"/>
      <c r="T46" s="254"/>
      <c r="U46" s="255"/>
    </row>
    <row r="47" spans="1:21" ht="30" customHeight="1" thickBot="1" thickTop="1">
      <c r="A47" s="9"/>
      <c r="C47" s="84"/>
      <c r="D47" s="85"/>
      <c r="E47" s="187"/>
      <c r="F47" s="187"/>
      <c r="G47" s="188"/>
      <c r="H47" s="189">
        <f aca="true" t="shared" si="10" ref="H47:P47">SUM(H16:H46)</f>
        <v>10.106944444444444</v>
      </c>
      <c r="I47" s="189">
        <f t="shared" si="10"/>
        <v>0.9166666666666663</v>
      </c>
      <c r="J47" s="190">
        <f t="shared" si="10"/>
        <v>9.190277777777776</v>
      </c>
      <c r="K47" s="190">
        <f t="shared" si="10"/>
        <v>6.999999999999997</v>
      </c>
      <c r="L47" s="190">
        <f t="shared" si="10"/>
        <v>1.8569444444444443</v>
      </c>
      <c r="M47" s="190">
        <f t="shared" si="10"/>
        <v>0.07986111111111105</v>
      </c>
      <c r="N47" s="191">
        <f t="shared" si="10"/>
        <v>0.33333333333333337</v>
      </c>
      <c r="O47" s="191">
        <f t="shared" si="10"/>
        <v>0</v>
      </c>
      <c r="P47" s="191">
        <f t="shared" si="10"/>
        <v>0</v>
      </c>
      <c r="Q47" s="251"/>
      <c r="R47" s="252"/>
      <c r="S47" s="252"/>
      <c r="T47" s="252"/>
      <c r="U47" s="253"/>
    </row>
    <row r="48" spans="1:21" ht="14.25">
      <c r="A48" s="9"/>
      <c r="C48" s="12"/>
      <c r="D48" s="13"/>
      <c r="E48" s="137"/>
      <c r="F48" s="137"/>
      <c r="G48" s="138"/>
      <c r="H48" s="139"/>
      <c r="I48" s="139"/>
      <c r="J48" s="140">
        <f>IF(H48=0,"",IF(G48="休日","",IF(G48="有休","",IF(G48="欠勤","",IF(G48="特休","",(H48-I48-P48-O48))))))</f>
      </c>
      <c r="K48" s="142">
        <f>K47*24</f>
        <v>167.99999999999994</v>
      </c>
      <c r="L48" s="142">
        <f>L47*24</f>
        <v>44.56666666666666</v>
      </c>
      <c r="M48" s="142">
        <f>M47*24</f>
        <v>1.9166666666666652</v>
      </c>
      <c r="N48" s="142">
        <f>N47*24</f>
        <v>8</v>
      </c>
      <c r="O48" s="142">
        <f>P47*24</f>
        <v>0</v>
      </c>
      <c r="P48" s="143"/>
      <c r="Q48" s="144"/>
      <c r="R48" s="144"/>
      <c r="S48" s="144"/>
      <c r="T48" s="144"/>
      <c r="U48" s="92"/>
    </row>
    <row r="49" spans="3:21" ht="14.25" hidden="1">
      <c r="C49" s="92"/>
      <c r="D49" s="92"/>
      <c r="E49" s="92"/>
      <c r="F49" s="92"/>
      <c r="G49" s="93"/>
      <c r="H49" s="94"/>
      <c r="I49" s="94"/>
      <c r="J49" s="140">
        <f>IF(H49=0,"",IF(G49="休日","",IF(G49="有休","",IF(G49="欠勤","",IF(G49="特休","",(H49-I49-P49-O49))))))</f>
      </c>
      <c r="K49" s="145"/>
      <c r="L49" s="92"/>
      <c r="M49" s="93"/>
      <c r="N49" s="95"/>
      <c r="O49" s="95"/>
      <c r="P49" s="95"/>
      <c r="Q49" s="92"/>
      <c r="R49" s="92"/>
      <c r="S49" s="92"/>
      <c r="T49" s="92"/>
      <c r="U49" s="92"/>
    </row>
    <row r="50" spans="1:150" s="16" customFormat="1" ht="27" customHeight="1">
      <c r="A50" s="14"/>
      <c r="B50" s="15"/>
      <c r="C50" s="146" t="s">
        <v>9</v>
      </c>
      <c r="D50" s="146" t="s">
        <v>29</v>
      </c>
      <c r="E50" s="146" t="s">
        <v>30</v>
      </c>
      <c r="F50" s="146" t="s">
        <v>12</v>
      </c>
      <c r="G50" s="147"/>
      <c r="H50" s="146" t="s">
        <v>47</v>
      </c>
      <c r="I50" s="148"/>
      <c r="J50" s="146" t="s">
        <v>48</v>
      </c>
      <c r="K50" s="146" t="s">
        <v>10</v>
      </c>
      <c r="L50" s="146" t="s">
        <v>16</v>
      </c>
      <c r="M50" s="146" t="s">
        <v>49</v>
      </c>
      <c r="N50" s="146" t="s">
        <v>14</v>
      </c>
      <c r="O50" s="149"/>
      <c r="P50" s="150"/>
      <c r="Q50" s="151" t="s">
        <v>36</v>
      </c>
      <c r="R50" s="151" t="s">
        <v>17</v>
      </c>
      <c r="S50" s="151" t="s">
        <v>37</v>
      </c>
      <c r="T50" s="151" t="s">
        <v>38</v>
      </c>
      <c r="U50" s="147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</row>
    <row r="51" spans="1:150" s="19" customFormat="1" ht="21" customHeight="1">
      <c r="A51" s="17"/>
      <c r="B51" s="18"/>
      <c r="C51" s="152">
        <f>VLOOKUP(C7,$C$61:$D$72,2,0)</f>
        <v>31</v>
      </c>
      <c r="D51" s="152">
        <f>COUNTIF($G16:G$46,"欠勤")</f>
        <v>0</v>
      </c>
      <c r="E51" s="152">
        <f>COUNTIF($G16:H$46,"特休")</f>
        <v>1</v>
      </c>
      <c r="F51" s="152">
        <f>COUNTIF($G16:J$46,"休日")</f>
        <v>7</v>
      </c>
      <c r="G51" s="153"/>
      <c r="H51" s="152">
        <f>COUNTIF($G16:G$46,"勤務")+COUNTIF($G16:G$46,"欠勤")+COUNTIF($G16:G$46,"有休")+COUNTIF($G16:G$46,"特休")</f>
        <v>23</v>
      </c>
      <c r="I51" s="154"/>
      <c r="J51" s="155">
        <f>J47</f>
        <v>9.190277777777776</v>
      </c>
      <c r="K51" s="155">
        <f>(C53+D51+E51+E53)*Q6</f>
        <v>7.666666666666666</v>
      </c>
      <c r="L51" s="155">
        <f>L47</f>
        <v>1.8569444444444443</v>
      </c>
      <c r="M51" s="155">
        <f>M47</f>
        <v>0.07986111111111105</v>
      </c>
      <c r="N51" s="155">
        <f>N47</f>
        <v>0.33333333333333337</v>
      </c>
      <c r="O51" s="156"/>
      <c r="P51" s="157"/>
      <c r="Q51" s="158"/>
      <c r="R51" s="158"/>
      <c r="S51" s="158"/>
      <c r="T51" s="158"/>
      <c r="U51" s="153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</row>
    <row r="52" spans="1:150" s="16" customFormat="1" ht="21" customHeight="1">
      <c r="A52" s="14"/>
      <c r="B52" s="15"/>
      <c r="C52" s="146" t="s">
        <v>28</v>
      </c>
      <c r="D52" s="146" t="s">
        <v>11</v>
      </c>
      <c r="E52" s="146" t="s">
        <v>13</v>
      </c>
      <c r="F52" s="146" t="s">
        <v>32</v>
      </c>
      <c r="G52" s="159"/>
      <c r="H52" s="160"/>
      <c r="I52" s="161"/>
      <c r="J52" s="162">
        <f>IF(H52=0,"",IF(G52="休日","",IF(G52="有休","",IF(G52="欠勤","",IF(G52="特休","",(H52-I52-P52-O52))))))</f>
      </c>
      <c r="K52" s="146" t="s">
        <v>31</v>
      </c>
      <c r="L52" s="163"/>
      <c r="M52" s="164"/>
      <c r="N52" s="165"/>
      <c r="O52" s="149"/>
      <c r="P52" s="150"/>
      <c r="Q52" s="151"/>
      <c r="R52" s="151"/>
      <c r="S52" s="150"/>
      <c r="T52" s="150"/>
      <c r="U52" s="147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</row>
    <row r="53" spans="1:150" s="19" customFormat="1" ht="21" customHeight="1">
      <c r="A53" s="17"/>
      <c r="B53" s="18"/>
      <c r="C53" s="152">
        <f>COUNTIF(G16:$G$46,"勤務")</f>
        <v>21</v>
      </c>
      <c r="D53" s="152">
        <f>COUNTIF($G16:J$46,"休出")</f>
        <v>1</v>
      </c>
      <c r="E53" s="152">
        <f>COUNTIF($G16:L$46,"有休")</f>
        <v>1</v>
      </c>
      <c r="F53" s="155" t="str">
        <f>IF((C53+D51+D53+E51+F51+E53)=C51,"OK","Check")</f>
        <v>OK</v>
      </c>
      <c r="G53" s="153"/>
      <c r="H53" s="154"/>
      <c r="I53" s="154"/>
      <c r="J53" s="162">
        <f>IF(H53=0,"",IF(G53="休日","",IF(G53="有休","",IF(G53="欠勤","",IF(G53="特休","",(H53-I53-P53-O53))))))</f>
      </c>
      <c r="K53" s="155">
        <f>K47</f>
        <v>6.999999999999997</v>
      </c>
      <c r="L53" s="166"/>
      <c r="M53" s="167"/>
      <c r="N53" s="168"/>
      <c r="O53" s="156"/>
      <c r="P53" s="157"/>
      <c r="Q53" s="169"/>
      <c r="R53" s="169"/>
      <c r="S53" s="157"/>
      <c r="T53" s="157"/>
      <c r="U53" s="153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</row>
    <row r="54" spans="3:20" ht="14.25" hidden="1">
      <c r="C54" s="58"/>
      <c r="D54" s="56"/>
      <c r="E54" s="56"/>
      <c r="F54" s="57"/>
      <c r="J54" s="20"/>
      <c r="P54" s="37"/>
      <c r="Q54" s="20"/>
      <c r="R54" s="20"/>
      <c r="S54" s="20"/>
      <c r="T54" s="20"/>
    </row>
    <row r="55" spans="3:16" ht="26.25" customHeight="1" hidden="1">
      <c r="C55" s="59"/>
      <c r="D55" s="56"/>
      <c r="E55" s="56"/>
      <c r="F55" s="57"/>
      <c r="P55" s="20"/>
    </row>
    <row r="56" ht="14.25" hidden="1">
      <c r="P56" s="20"/>
    </row>
    <row r="57" ht="14.25" hidden="1"/>
    <row r="60" spans="2:13" s="33" customFormat="1" ht="14.25">
      <c r="B60" s="34"/>
      <c r="G60" s="35"/>
      <c r="H60" s="36"/>
      <c r="I60" s="36"/>
      <c r="M60" s="35"/>
    </row>
    <row r="61" spans="2:13" s="33" customFormat="1" ht="14.25">
      <c r="B61" s="34"/>
      <c r="C61" s="33">
        <v>1</v>
      </c>
      <c r="D61" s="33">
        <v>31</v>
      </c>
      <c r="G61" s="35"/>
      <c r="H61" s="36"/>
      <c r="I61" s="36"/>
      <c r="M61" s="35"/>
    </row>
    <row r="62" spans="2:13" s="33" customFormat="1" ht="14.25">
      <c r="B62" s="34"/>
      <c r="C62" s="33">
        <v>2</v>
      </c>
      <c r="D62" s="33">
        <v>28</v>
      </c>
      <c r="G62" s="35"/>
      <c r="H62" s="36"/>
      <c r="I62" s="36"/>
      <c r="M62" s="35"/>
    </row>
    <row r="63" spans="2:13" s="33" customFormat="1" ht="14.25">
      <c r="B63" s="34"/>
      <c r="C63" s="33">
        <v>3</v>
      </c>
      <c r="D63" s="33">
        <v>31</v>
      </c>
      <c r="G63" s="35"/>
      <c r="H63" s="36"/>
      <c r="I63" s="36"/>
      <c r="M63" s="35"/>
    </row>
    <row r="64" spans="2:13" s="33" customFormat="1" ht="14.25">
      <c r="B64" s="34"/>
      <c r="C64" s="33">
        <v>4</v>
      </c>
      <c r="D64" s="33">
        <v>30</v>
      </c>
      <c r="G64" s="35"/>
      <c r="H64" s="36"/>
      <c r="I64" s="36"/>
      <c r="M64" s="35"/>
    </row>
    <row r="65" spans="2:13" s="33" customFormat="1" ht="14.25">
      <c r="B65" s="34"/>
      <c r="C65" s="33">
        <v>5</v>
      </c>
      <c r="D65" s="33">
        <v>31</v>
      </c>
      <c r="G65" s="35"/>
      <c r="H65" s="36"/>
      <c r="I65" s="36"/>
      <c r="M65" s="35"/>
    </row>
    <row r="66" spans="2:13" s="33" customFormat="1" ht="14.25">
      <c r="B66" s="34"/>
      <c r="C66" s="33">
        <v>6</v>
      </c>
      <c r="D66" s="33">
        <v>30</v>
      </c>
      <c r="G66" s="35"/>
      <c r="H66" s="36"/>
      <c r="I66" s="36"/>
      <c r="M66" s="35"/>
    </row>
    <row r="67" spans="2:13" s="33" customFormat="1" ht="14.25">
      <c r="B67" s="34"/>
      <c r="C67" s="33">
        <v>7</v>
      </c>
      <c r="D67" s="33">
        <v>31</v>
      </c>
      <c r="G67" s="35"/>
      <c r="H67" s="36"/>
      <c r="I67" s="36"/>
      <c r="M67" s="35"/>
    </row>
    <row r="68" spans="2:13" s="33" customFormat="1" ht="14.25">
      <c r="B68" s="34"/>
      <c r="C68" s="33">
        <v>8</v>
      </c>
      <c r="D68" s="33">
        <v>31</v>
      </c>
      <c r="G68" s="35"/>
      <c r="H68" s="36"/>
      <c r="I68" s="36"/>
      <c r="M68" s="35"/>
    </row>
    <row r="69" spans="2:13" s="33" customFormat="1" ht="14.25">
      <c r="B69" s="34"/>
      <c r="C69" s="33">
        <v>9</v>
      </c>
      <c r="D69" s="33">
        <v>30</v>
      </c>
      <c r="G69" s="35"/>
      <c r="H69" s="36"/>
      <c r="I69" s="36"/>
      <c r="M69" s="35"/>
    </row>
    <row r="70" spans="2:13" s="33" customFormat="1" ht="14.25">
      <c r="B70" s="34"/>
      <c r="C70" s="33">
        <v>10</v>
      </c>
      <c r="D70" s="33">
        <v>31</v>
      </c>
      <c r="G70" s="35"/>
      <c r="H70" s="36"/>
      <c r="I70" s="36"/>
      <c r="M70" s="35"/>
    </row>
    <row r="71" spans="2:13" s="33" customFormat="1" ht="14.25">
      <c r="B71" s="34"/>
      <c r="C71" s="33">
        <v>11</v>
      </c>
      <c r="D71" s="33">
        <v>30</v>
      </c>
      <c r="G71" s="35"/>
      <c r="H71" s="36"/>
      <c r="I71" s="36"/>
      <c r="M71" s="35"/>
    </row>
    <row r="72" spans="2:13" s="33" customFormat="1" ht="14.25">
      <c r="B72" s="34"/>
      <c r="C72" s="33">
        <v>12</v>
      </c>
      <c r="D72" s="33">
        <v>31</v>
      </c>
      <c r="G72" s="35"/>
      <c r="H72" s="36"/>
      <c r="I72" s="36"/>
      <c r="M72" s="35"/>
    </row>
    <row r="73" spans="2:13" s="33" customFormat="1" ht="14.25">
      <c r="B73" s="34"/>
      <c r="D73" s="33">
        <f>SUM(D61:D72)</f>
        <v>365</v>
      </c>
      <c r="G73" s="35"/>
      <c r="H73" s="36"/>
      <c r="I73" s="36"/>
      <c r="M73" s="35"/>
    </row>
    <row r="74" spans="2:13" s="33" customFormat="1" ht="14.25">
      <c r="B74" s="34"/>
      <c r="G74" s="35"/>
      <c r="H74" s="36"/>
      <c r="I74" s="36"/>
      <c r="M74" s="35"/>
    </row>
    <row r="75" spans="2:13" s="33" customFormat="1" ht="14.25">
      <c r="B75" s="34"/>
      <c r="G75" s="35"/>
      <c r="H75" s="36"/>
      <c r="I75" s="36"/>
      <c r="M75" s="35"/>
    </row>
    <row r="76" spans="2:13" s="33" customFormat="1" ht="14.25">
      <c r="B76" s="34"/>
      <c r="G76" s="35"/>
      <c r="H76" s="36"/>
      <c r="I76" s="36"/>
      <c r="M76" s="35"/>
    </row>
    <row r="77" spans="2:13" s="33" customFormat="1" ht="14.25">
      <c r="B77" s="34"/>
      <c r="G77" s="35"/>
      <c r="H77" s="36"/>
      <c r="I77" s="36"/>
      <c r="M77" s="35"/>
    </row>
    <row r="78" spans="2:13" s="33" customFormat="1" ht="14.25">
      <c r="B78" s="34"/>
      <c r="G78" s="35"/>
      <c r="H78" s="36"/>
      <c r="I78" s="36"/>
      <c r="M78" s="35"/>
    </row>
    <row r="79" spans="2:13" s="33" customFormat="1" ht="14.25">
      <c r="B79" s="34"/>
      <c r="G79" s="35"/>
      <c r="H79" s="36"/>
      <c r="I79" s="36"/>
      <c r="M79" s="35"/>
    </row>
    <row r="80" spans="2:13" s="33" customFormat="1" ht="14.25">
      <c r="B80" s="34"/>
      <c r="G80" s="35"/>
      <c r="H80" s="36"/>
      <c r="I80" s="36"/>
      <c r="M80" s="35"/>
    </row>
    <row r="81" spans="2:13" s="33" customFormat="1" ht="14.25">
      <c r="B81" s="34"/>
      <c r="G81" s="35"/>
      <c r="H81" s="36"/>
      <c r="I81" s="36"/>
      <c r="M81" s="35"/>
    </row>
    <row r="82" spans="2:13" s="33" customFormat="1" ht="14.25">
      <c r="B82" s="34"/>
      <c r="G82" s="35"/>
      <c r="H82" s="36"/>
      <c r="I82" s="36"/>
      <c r="M82" s="35"/>
    </row>
    <row r="83" spans="2:13" s="33" customFormat="1" ht="14.25">
      <c r="B83" s="34"/>
      <c r="G83" s="35"/>
      <c r="H83" s="36"/>
      <c r="I83" s="36"/>
      <c r="M83" s="35"/>
    </row>
    <row r="84" spans="2:13" s="33" customFormat="1" ht="14.25">
      <c r="B84" s="34"/>
      <c r="G84" s="35"/>
      <c r="H84" s="36"/>
      <c r="I84" s="36"/>
      <c r="M84" s="35"/>
    </row>
    <row r="85" spans="2:13" s="33" customFormat="1" ht="14.25">
      <c r="B85" s="34"/>
      <c r="G85" s="35"/>
      <c r="H85" s="36"/>
      <c r="I85" s="36"/>
      <c r="M85" s="35"/>
    </row>
    <row r="86" spans="2:13" s="33" customFormat="1" ht="14.25">
      <c r="B86" s="34"/>
      <c r="G86" s="35"/>
      <c r="H86" s="36"/>
      <c r="I86" s="36"/>
      <c r="M86" s="35"/>
    </row>
    <row r="87" spans="2:13" s="33" customFormat="1" ht="14.25">
      <c r="B87" s="34"/>
      <c r="G87" s="35"/>
      <c r="H87" s="36"/>
      <c r="I87" s="36"/>
      <c r="M87" s="35"/>
    </row>
    <row r="88" spans="2:13" s="33" customFormat="1" ht="14.25">
      <c r="B88" s="34"/>
      <c r="G88" s="35"/>
      <c r="H88" s="36"/>
      <c r="I88" s="36"/>
      <c r="M88" s="35"/>
    </row>
    <row r="89" spans="2:13" s="33" customFormat="1" ht="14.25">
      <c r="B89" s="34"/>
      <c r="G89" s="35"/>
      <c r="H89" s="36"/>
      <c r="I89" s="36"/>
      <c r="M89" s="35"/>
    </row>
    <row r="90" spans="2:13" s="33" customFormat="1" ht="14.25">
      <c r="B90" s="34"/>
      <c r="G90" s="35"/>
      <c r="H90" s="36"/>
      <c r="I90" s="36"/>
      <c r="M90" s="35"/>
    </row>
    <row r="91" spans="2:13" s="33" customFormat="1" ht="14.25">
      <c r="B91" s="34"/>
      <c r="G91" s="35"/>
      <c r="H91" s="36"/>
      <c r="I91" s="36"/>
      <c r="M91" s="35"/>
    </row>
    <row r="92" spans="2:13" s="33" customFormat="1" ht="14.25">
      <c r="B92" s="34"/>
      <c r="G92" s="35"/>
      <c r="H92" s="36"/>
      <c r="I92" s="36"/>
      <c r="M92" s="35"/>
    </row>
    <row r="93" spans="2:13" s="33" customFormat="1" ht="14.25">
      <c r="B93" s="34"/>
      <c r="G93" s="35"/>
      <c r="H93" s="36"/>
      <c r="I93" s="36"/>
      <c r="M93" s="35"/>
    </row>
    <row r="94" spans="2:13" s="33" customFormat="1" ht="14.25">
      <c r="B94" s="34"/>
      <c r="G94" s="35"/>
      <c r="H94" s="36"/>
      <c r="I94" s="36"/>
      <c r="M94" s="35"/>
    </row>
    <row r="95" spans="2:13" s="33" customFormat="1" ht="14.25">
      <c r="B95" s="34"/>
      <c r="G95" s="35"/>
      <c r="H95" s="36"/>
      <c r="I95" s="36"/>
      <c r="M95" s="35"/>
    </row>
    <row r="96" spans="2:13" s="33" customFormat="1" ht="14.25">
      <c r="B96" s="34"/>
      <c r="G96" s="35"/>
      <c r="H96" s="36"/>
      <c r="I96" s="36"/>
      <c r="M96" s="35"/>
    </row>
    <row r="97" spans="2:13" s="33" customFormat="1" ht="14.25">
      <c r="B97" s="34"/>
      <c r="G97" s="35"/>
      <c r="H97" s="36"/>
      <c r="I97" s="36"/>
      <c r="M97" s="35"/>
    </row>
    <row r="98" spans="2:13" s="33" customFormat="1" ht="14.25">
      <c r="B98" s="34"/>
      <c r="G98" s="35"/>
      <c r="H98" s="36"/>
      <c r="I98" s="36"/>
      <c r="M98" s="35"/>
    </row>
    <row r="99" spans="2:13" s="33" customFormat="1" ht="14.25">
      <c r="B99" s="34"/>
      <c r="G99" s="35"/>
      <c r="H99" s="36"/>
      <c r="I99" s="36"/>
      <c r="M99" s="35"/>
    </row>
    <row r="100" spans="2:13" s="33" customFormat="1" ht="14.25">
      <c r="B100" s="34"/>
      <c r="G100" s="35"/>
      <c r="H100" s="36"/>
      <c r="I100" s="36"/>
      <c r="M100" s="35"/>
    </row>
    <row r="101" spans="2:13" s="33" customFormat="1" ht="14.25">
      <c r="B101" s="34"/>
      <c r="G101" s="35"/>
      <c r="H101" s="36"/>
      <c r="I101" s="36"/>
      <c r="M101" s="35"/>
    </row>
    <row r="102" spans="2:13" s="33" customFormat="1" ht="14.25">
      <c r="B102" s="34"/>
      <c r="G102" s="35"/>
      <c r="H102" s="36"/>
      <c r="I102" s="36"/>
      <c r="M102" s="35"/>
    </row>
    <row r="103" spans="2:13" s="33" customFormat="1" ht="14.25">
      <c r="B103" s="34"/>
      <c r="G103" s="35"/>
      <c r="H103" s="36"/>
      <c r="I103" s="36"/>
      <c r="M103" s="35"/>
    </row>
    <row r="104" spans="2:13" s="33" customFormat="1" ht="14.25">
      <c r="B104" s="34"/>
      <c r="G104" s="35"/>
      <c r="H104" s="36"/>
      <c r="I104" s="36"/>
      <c r="M104" s="35"/>
    </row>
    <row r="105" spans="2:13" s="33" customFormat="1" ht="14.25">
      <c r="B105" s="34"/>
      <c r="G105" s="35"/>
      <c r="H105" s="36"/>
      <c r="I105" s="36"/>
      <c r="M105" s="35"/>
    </row>
    <row r="106" spans="2:13" s="33" customFormat="1" ht="14.25">
      <c r="B106" s="34"/>
      <c r="G106" s="35"/>
      <c r="H106" s="36"/>
      <c r="I106" s="36"/>
      <c r="M106" s="35"/>
    </row>
    <row r="107" spans="2:13" s="33" customFormat="1" ht="14.25">
      <c r="B107" s="34"/>
      <c r="G107" s="35"/>
      <c r="H107" s="36"/>
      <c r="I107" s="36"/>
      <c r="M107" s="35"/>
    </row>
    <row r="108" spans="2:13" s="33" customFormat="1" ht="14.25">
      <c r="B108" s="34"/>
      <c r="G108" s="35"/>
      <c r="H108" s="36"/>
      <c r="I108" s="36"/>
      <c r="M108" s="35"/>
    </row>
    <row r="109" spans="2:13" s="33" customFormat="1" ht="14.25">
      <c r="B109" s="34"/>
      <c r="G109" s="35"/>
      <c r="H109" s="36"/>
      <c r="I109" s="36"/>
      <c r="M109" s="35"/>
    </row>
    <row r="110" spans="2:13" s="33" customFormat="1" ht="14.25">
      <c r="B110" s="34"/>
      <c r="G110" s="35"/>
      <c r="H110" s="36"/>
      <c r="I110" s="36"/>
      <c r="M110" s="35"/>
    </row>
    <row r="111" spans="2:13" s="33" customFormat="1" ht="14.25">
      <c r="B111" s="34"/>
      <c r="G111" s="35"/>
      <c r="H111" s="36"/>
      <c r="I111" s="36"/>
      <c r="M111" s="35"/>
    </row>
    <row r="112" spans="2:13" s="33" customFormat="1" ht="14.25">
      <c r="B112" s="34"/>
      <c r="G112" s="35"/>
      <c r="H112" s="36"/>
      <c r="I112" s="36"/>
      <c r="M112" s="35"/>
    </row>
    <row r="113" spans="2:13" s="33" customFormat="1" ht="14.25">
      <c r="B113" s="34"/>
      <c r="G113" s="35"/>
      <c r="H113" s="36"/>
      <c r="I113" s="36"/>
      <c r="M113" s="35"/>
    </row>
    <row r="114" spans="2:13" s="33" customFormat="1" ht="14.25">
      <c r="B114" s="34"/>
      <c r="G114" s="35"/>
      <c r="H114" s="36"/>
      <c r="I114" s="36"/>
      <c r="M114" s="35"/>
    </row>
    <row r="115" spans="2:13" s="33" customFormat="1" ht="14.25">
      <c r="B115" s="34"/>
      <c r="G115" s="35"/>
      <c r="H115" s="36"/>
      <c r="I115" s="36"/>
      <c r="M115" s="35"/>
    </row>
    <row r="116" spans="2:13" s="33" customFormat="1" ht="14.25">
      <c r="B116" s="34"/>
      <c r="G116" s="35"/>
      <c r="H116" s="36"/>
      <c r="I116" s="36"/>
      <c r="M116" s="35"/>
    </row>
    <row r="117" spans="2:13" s="33" customFormat="1" ht="14.25">
      <c r="B117" s="34"/>
      <c r="G117" s="35"/>
      <c r="H117" s="36"/>
      <c r="I117" s="36"/>
      <c r="M117" s="35"/>
    </row>
    <row r="118" spans="2:13" s="33" customFormat="1" ht="14.25">
      <c r="B118" s="34"/>
      <c r="G118" s="35"/>
      <c r="H118" s="36"/>
      <c r="I118" s="36"/>
      <c r="M118" s="35"/>
    </row>
    <row r="119" spans="2:13" s="33" customFormat="1" ht="14.25">
      <c r="B119" s="34"/>
      <c r="G119" s="35"/>
      <c r="H119" s="36"/>
      <c r="I119" s="36"/>
      <c r="M119" s="35"/>
    </row>
    <row r="120" spans="2:13" s="33" customFormat="1" ht="14.25">
      <c r="B120" s="34"/>
      <c r="G120" s="35"/>
      <c r="H120" s="36"/>
      <c r="I120" s="36"/>
      <c r="M120" s="35"/>
    </row>
    <row r="121" spans="2:13" s="33" customFormat="1" ht="14.25">
      <c r="B121" s="34"/>
      <c r="G121" s="35"/>
      <c r="H121" s="36"/>
      <c r="I121" s="36"/>
      <c r="M121" s="35"/>
    </row>
    <row r="122" spans="2:13" s="33" customFormat="1" ht="14.25">
      <c r="B122" s="34"/>
      <c r="G122" s="35"/>
      <c r="H122" s="36"/>
      <c r="I122" s="36"/>
      <c r="M122" s="35"/>
    </row>
    <row r="123" spans="2:13" s="33" customFormat="1" ht="14.25">
      <c r="B123" s="34"/>
      <c r="G123" s="35"/>
      <c r="H123" s="36"/>
      <c r="I123" s="36"/>
      <c r="M123" s="35"/>
    </row>
    <row r="124" spans="2:13" s="33" customFormat="1" ht="14.25">
      <c r="B124" s="34"/>
      <c r="G124" s="35"/>
      <c r="H124" s="36"/>
      <c r="I124" s="36"/>
      <c r="M124" s="35"/>
    </row>
    <row r="125" spans="2:13" s="33" customFormat="1" ht="14.25">
      <c r="B125" s="34"/>
      <c r="G125" s="35"/>
      <c r="H125" s="36"/>
      <c r="I125" s="36"/>
      <c r="M125" s="35"/>
    </row>
    <row r="126" spans="2:13" s="33" customFormat="1" ht="14.25">
      <c r="B126" s="34"/>
      <c r="G126" s="35"/>
      <c r="H126" s="36"/>
      <c r="I126" s="36"/>
      <c r="M126" s="35"/>
    </row>
    <row r="127" spans="2:13" s="33" customFormat="1" ht="14.25">
      <c r="B127" s="34"/>
      <c r="G127" s="35"/>
      <c r="H127" s="36"/>
      <c r="I127" s="36"/>
      <c r="M127" s="35"/>
    </row>
    <row r="128" spans="2:13" s="33" customFormat="1" ht="14.25">
      <c r="B128" s="34"/>
      <c r="G128" s="35"/>
      <c r="H128" s="36"/>
      <c r="I128" s="36"/>
      <c r="M128" s="35"/>
    </row>
    <row r="129" spans="2:13" s="33" customFormat="1" ht="14.25">
      <c r="B129" s="34"/>
      <c r="G129" s="35"/>
      <c r="H129" s="36"/>
      <c r="I129" s="36"/>
      <c r="M129" s="35"/>
    </row>
    <row r="130" spans="2:13" s="33" customFormat="1" ht="14.25">
      <c r="B130" s="34"/>
      <c r="G130" s="35"/>
      <c r="H130" s="36"/>
      <c r="I130" s="36"/>
      <c r="M130" s="35"/>
    </row>
    <row r="131" spans="2:13" s="33" customFormat="1" ht="14.25">
      <c r="B131" s="34"/>
      <c r="G131" s="35"/>
      <c r="H131" s="36"/>
      <c r="I131" s="36"/>
      <c r="M131" s="35"/>
    </row>
    <row r="132" spans="2:13" s="33" customFormat="1" ht="14.25">
      <c r="B132" s="34"/>
      <c r="G132" s="35"/>
      <c r="H132" s="36"/>
      <c r="I132" s="36"/>
      <c r="M132" s="35"/>
    </row>
    <row r="133" spans="2:13" s="33" customFormat="1" ht="14.25">
      <c r="B133" s="34"/>
      <c r="G133" s="35"/>
      <c r="H133" s="36"/>
      <c r="I133" s="36"/>
      <c r="M133" s="35"/>
    </row>
    <row r="134" spans="2:13" s="33" customFormat="1" ht="14.25">
      <c r="B134" s="34"/>
      <c r="G134" s="35"/>
      <c r="H134" s="36"/>
      <c r="I134" s="36"/>
      <c r="M134" s="35"/>
    </row>
    <row r="135" spans="2:13" s="33" customFormat="1" ht="14.25">
      <c r="B135" s="34"/>
      <c r="G135" s="35"/>
      <c r="H135" s="36"/>
      <c r="I135" s="36"/>
      <c r="M135" s="35"/>
    </row>
    <row r="136" spans="2:13" s="33" customFormat="1" ht="14.25">
      <c r="B136" s="34"/>
      <c r="G136" s="35"/>
      <c r="H136" s="36"/>
      <c r="I136" s="36"/>
      <c r="M136" s="35"/>
    </row>
    <row r="137" spans="2:13" s="33" customFormat="1" ht="14.25">
      <c r="B137" s="34"/>
      <c r="G137" s="35"/>
      <c r="H137" s="36"/>
      <c r="I137" s="36"/>
      <c r="M137" s="35"/>
    </row>
    <row r="138" spans="2:13" s="33" customFormat="1" ht="14.25">
      <c r="B138" s="34"/>
      <c r="G138" s="35"/>
      <c r="H138" s="36"/>
      <c r="I138" s="36"/>
      <c r="M138" s="35"/>
    </row>
    <row r="139" spans="2:13" s="33" customFormat="1" ht="14.25">
      <c r="B139" s="34"/>
      <c r="G139" s="35"/>
      <c r="H139" s="36"/>
      <c r="I139" s="36"/>
      <c r="M139" s="35"/>
    </row>
    <row r="140" spans="2:13" s="33" customFormat="1" ht="14.25">
      <c r="B140" s="34"/>
      <c r="G140" s="35"/>
      <c r="H140" s="36"/>
      <c r="I140" s="36"/>
      <c r="M140" s="35"/>
    </row>
    <row r="141" spans="2:13" s="33" customFormat="1" ht="14.25">
      <c r="B141" s="34"/>
      <c r="G141" s="35"/>
      <c r="H141" s="36"/>
      <c r="I141" s="36"/>
      <c r="M141" s="35"/>
    </row>
    <row r="142" spans="2:13" s="33" customFormat="1" ht="14.25">
      <c r="B142" s="34"/>
      <c r="G142" s="35"/>
      <c r="H142" s="36"/>
      <c r="I142" s="36"/>
      <c r="M142" s="35"/>
    </row>
    <row r="143" spans="2:13" s="33" customFormat="1" ht="14.25">
      <c r="B143" s="34"/>
      <c r="G143" s="35"/>
      <c r="H143" s="36"/>
      <c r="I143" s="36"/>
      <c r="M143" s="35"/>
    </row>
    <row r="144" spans="2:13" s="33" customFormat="1" ht="14.25">
      <c r="B144" s="34"/>
      <c r="G144" s="35"/>
      <c r="H144" s="36"/>
      <c r="I144" s="36"/>
      <c r="M144" s="35"/>
    </row>
    <row r="145" spans="2:13" s="33" customFormat="1" ht="14.25">
      <c r="B145" s="34"/>
      <c r="G145" s="35"/>
      <c r="H145" s="36"/>
      <c r="I145" s="36"/>
      <c r="M145" s="35"/>
    </row>
    <row r="146" spans="2:13" s="33" customFormat="1" ht="14.25">
      <c r="B146" s="34"/>
      <c r="G146" s="35"/>
      <c r="H146" s="36"/>
      <c r="I146" s="36"/>
      <c r="M146" s="35"/>
    </row>
    <row r="147" spans="2:13" s="33" customFormat="1" ht="14.25">
      <c r="B147" s="34"/>
      <c r="G147" s="35"/>
      <c r="H147" s="36"/>
      <c r="I147" s="36"/>
      <c r="M147" s="35"/>
    </row>
    <row r="148" spans="2:13" s="33" customFormat="1" ht="14.25">
      <c r="B148" s="34"/>
      <c r="G148" s="35"/>
      <c r="H148" s="36"/>
      <c r="I148" s="36"/>
      <c r="M148" s="35"/>
    </row>
    <row r="149" spans="2:13" s="33" customFormat="1" ht="14.25">
      <c r="B149" s="34"/>
      <c r="G149" s="35"/>
      <c r="H149" s="36"/>
      <c r="I149" s="36"/>
      <c r="M149" s="35"/>
    </row>
    <row r="150" spans="2:13" s="33" customFormat="1" ht="14.25">
      <c r="B150" s="34"/>
      <c r="G150" s="35"/>
      <c r="H150" s="36"/>
      <c r="I150" s="36"/>
      <c r="M150" s="35"/>
    </row>
    <row r="151" spans="2:13" s="33" customFormat="1" ht="14.25">
      <c r="B151" s="34"/>
      <c r="G151" s="35"/>
      <c r="H151" s="36"/>
      <c r="I151" s="36"/>
      <c r="M151" s="35"/>
    </row>
    <row r="152" spans="2:13" s="33" customFormat="1" ht="14.25">
      <c r="B152" s="34"/>
      <c r="G152" s="35"/>
      <c r="H152" s="36"/>
      <c r="I152" s="36"/>
      <c r="M152" s="35"/>
    </row>
    <row r="153" spans="2:13" s="33" customFormat="1" ht="14.25">
      <c r="B153" s="34"/>
      <c r="G153" s="35"/>
      <c r="H153" s="36"/>
      <c r="I153" s="36"/>
      <c r="M153" s="35"/>
    </row>
    <row r="154" spans="2:13" s="33" customFormat="1" ht="14.25">
      <c r="B154" s="34"/>
      <c r="G154" s="35"/>
      <c r="H154" s="36"/>
      <c r="I154" s="36"/>
      <c r="M154" s="35"/>
    </row>
    <row r="155" spans="2:13" s="33" customFormat="1" ht="14.25">
      <c r="B155" s="34"/>
      <c r="G155" s="35"/>
      <c r="H155" s="36"/>
      <c r="I155" s="36"/>
      <c r="M155" s="35"/>
    </row>
    <row r="156" spans="2:13" s="33" customFormat="1" ht="14.25">
      <c r="B156" s="34"/>
      <c r="G156" s="35"/>
      <c r="H156" s="36"/>
      <c r="I156" s="36"/>
      <c r="M156" s="35"/>
    </row>
    <row r="157" spans="2:13" s="33" customFormat="1" ht="14.25">
      <c r="B157" s="34"/>
      <c r="G157" s="35"/>
      <c r="H157" s="36"/>
      <c r="I157" s="36"/>
      <c r="M157" s="35"/>
    </row>
    <row r="158" spans="2:13" s="33" customFormat="1" ht="14.25">
      <c r="B158" s="34"/>
      <c r="G158" s="35"/>
      <c r="H158" s="36"/>
      <c r="I158" s="36"/>
      <c r="M158" s="35"/>
    </row>
    <row r="159" spans="2:13" s="33" customFormat="1" ht="14.25">
      <c r="B159" s="34"/>
      <c r="G159" s="35"/>
      <c r="H159" s="36"/>
      <c r="I159" s="36"/>
      <c r="M159" s="35"/>
    </row>
    <row r="160" spans="2:13" s="33" customFormat="1" ht="14.25">
      <c r="B160" s="34"/>
      <c r="G160" s="35"/>
      <c r="H160" s="36"/>
      <c r="I160" s="36"/>
      <c r="M160" s="35"/>
    </row>
    <row r="161" spans="2:13" s="33" customFormat="1" ht="14.25">
      <c r="B161" s="34"/>
      <c r="G161" s="35"/>
      <c r="H161" s="36"/>
      <c r="I161" s="36"/>
      <c r="M161" s="35"/>
    </row>
    <row r="162" spans="2:13" s="33" customFormat="1" ht="14.25">
      <c r="B162" s="34"/>
      <c r="G162" s="35"/>
      <c r="H162" s="36"/>
      <c r="I162" s="36"/>
      <c r="M162" s="35"/>
    </row>
    <row r="163" spans="2:13" s="33" customFormat="1" ht="14.25">
      <c r="B163" s="34"/>
      <c r="G163" s="35"/>
      <c r="H163" s="36"/>
      <c r="I163" s="36"/>
      <c r="M163" s="35"/>
    </row>
    <row r="164" spans="2:13" s="33" customFormat="1" ht="14.25">
      <c r="B164" s="34"/>
      <c r="G164" s="35"/>
      <c r="H164" s="36"/>
      <c r="I164" s="36"/>
      <c r="M164" s="35"/>
    </row>
    <row r="165" spans="2:13" s="33" customFormat="1" ht="14.25">
      <c r="B165" s="34"/>
      <c r="G165" s="35"/>
      <c r="H165" s="36"/>
      <c r="I165" s="36"/>
      <c r="M165" s="35"/>
    </row>
    <row r="166" spans="2:13" s="33" customFormat="1" ht="14.25">
      <c r="B166" s="34"/>
      <c r="G166" s="35"/>
      <c r="H166" s="36"/>
      <c r="I166" s="36"/>
      <c r="M166" s="35"/>
    </row>
    <row r="167" spans="2:13" s="33" customFormat="1" ht="14.25">
      <c r="B167" s="34"/>
      <c r="G167" s="35"/>
      <c r="H167" s="36"/>
      <c r="I167" s="36"/>
      <c r="M167" s="35"/>
    </row>
    <row r="168" spans="2:13" s="33" customFormat="1" ht="14.25">
      <c r="B168" s="34"/>
      <c r="G168" s="35"/>
      <c r="H168" s="36"/>
      <c r="I168" s="36"/>
      <c r="M168" s="35"/>
    </row>
    <row r="169" spans="2:13" s="33" customFormat="1" ht="14.25">
      <c r="B169" s="34"/>
      <c r="G169" s="35"/>
      <c r="H169" s="36"/>
      <c r="I169" s="36"/>
      <c r="M169" s="35"/>
    </row>
    <row r="170" spans="2:13" s="33" customFormat="1" ht="14.25">
      <c r="B170" s="34"/>
      <c r="G170" s="35"/>
      <c r="H170" s="36"/>
      <c r="I170" s="36"/>
      <c r="M170" s="35"/>
    </row>
    <row r="171" spans="2:13" s="33" customFormat="1" ht="14.25">
      <c r="B171" s="34"/>
      <c r="G171" s="35"/>
      <c r="H171" s="36"/>
      <c r="I171" s="36"/>
      <c r="M171" s="35"/>
    </row>
    <row r="172" spans="2:13" s="33" customFormat="1" ht="14.25">
      <c r="B172" s="34"/>
      <c r="G172" s="35"/>
      <c r="H172" s="36"/>
      <c r="I172" s="36"/>
      <c r="M172" s="35"/>
    </row>
    <row r="173" spans="2:13" s="33" customFormat="1" ht="14.25">
      <c r="B173" s="34"/>
      <c r="G173" s="35"/>
      <c r="H173" s="36"/>
      <c r="I173" s="36"/>
      <c r="M173" s="35"/>
    </row>
    <row r="174" spans="2:13" s="33" customFormat="1" ht="14.25">
      <c r="B174" s="34"/>
      <c r="G174" s="35"/>
      <c r="H174" s="36"/>
      <c r="I174" s="36"/>
      <c r="M174" s="35"/>
    </row>
    <row r="175" spans="2:13" s="33" customFormat="1" ht="14.25">
      <c r="B175" s="34"/>
      <c r="G175" s="35"/>
      <c r="H175" s="36"/>
      <c r="I175" s="36"/>
      <c r="M175" s="35"/>
    </row>
    <row r="176" spans="2:13" s="33" customFormat="1" ht="14.25">
      <c r="B176" s="34"/>
      <c r="G176" s="35"/>
      <c r="H176" s="36"/>
      <c r="I176" s="36"/>
      <c r="M176" s="35"/>
    </row>
    <row r="177" spans="2:13" s="33" customFormat="1" ht="14.25">
      <c r="B177" s="34"/>
      <c r="G177" s="35"/>
      <c r="H177" s="36"/>
      <c r="I177" s="36"/>
      <c r="M177" s="35"/>
    </row>
    <row r="178" spans="2:13" s="33" customFormat="1" ht="14.25">
      <c r="B178" s="34"/>
      <c r="G178" s="35"/>
      <c r="H178" s="36"/>
      <c r="I178" s="36"/>
      <c r="M178" s="35"/>
    </row>
    <row r="179" spans="2:13" s="33" customFormat="1" ht="14.25">
      <c r="B179" s="34"/>
      <c r="G179" s="35"/>
      <c r="H179" s="36"/>
      <c r="I179" s="36"/>
      <c r="M179" s="35"/>
    </row>
    <row r="180" spans="2:13" s="33" customFormat="1" ht="14.25">
      <c r="B180" s="34"/>
      <c r="G180" s="35"/>
      <c r="H180" s="36"/>
      <c r="I180" s="36"/>
      <c r="M180" s="35"/>
    </row>
    <row r="181" spans="2:13" s="33" customFormat="1" ht="14.25">
      <c r="B181" s="34"/>
      <c r="G181" s="35"/>
      <c r="H181" s="36"/>
      <c r="I181" s="36"/>
      <c r="M181" s="35"/>
    </row>
    <row r="182" spans="2:13" s="33" customFormat="1" ht="14.25">
      <c r="B182" s="34"/>
      <c r="G182" s="35"/>
      <c r="H182" s="36"/>
      <c r="I182" s="36"/>
      <c r="M182" s="35"/>
    </row>
    <row r="183" spans="2:13" s="33" customFormat="1" ht="14.25">
      <c r="B183" s="34"/>
      <c r="G183" s="35"/>
      <c r="H183" s="36"/>
      <c r="I183" s="36"/>
      <c r="M183" s="35"/>
    </row>
    <row r="184" spans="2:13" s="33" customFormat="1" ht="14.25">
      <c r="B184" s="34"/>
      <c r="G184" s="35"/>
      <c r="H184" s="36"/>
      <c r="I184" s="36"/>
      <c r="M184" s="35"/>
    </row>
    <row r="185" spans="2:13" s="33" customFormat="1" ht="14.25">
      <c r="B185" s="34"/>
      <c r="G185" s="35"/>
      <c r="H185" s="36"/>
      <c r="I185" s="36"/>
      <c r="M185" s="35"/>
    </row>
    <row r="186" spans="2:13" s="33" customFormat="1" ht="14.25">
      <c r="B186" s="34"/>
      <c r="G186" s="35"/>
      <c r="H186" s="36"/>
      <c r="I186" s="36"/>
      <c r="M186" s="35"/>
    </row>
    <row r="187" spans="2:13" s="33" customFormat="1" ht="14.25">
      <c r="B187" s="34"/>
      <c r="G187" s="35"/>
      <c r="H187" s="36"/>
      <c r="I187" s="36"/>
      <c r="M187" s="35"/>
    </row>
    <row r="188" spans="2:13" s="33" customFormat="1" ht="14.25">
      <c r="B188" s="34"/>
      <c r="G188" s="35"/>
      <c r="H188" s="36"/>
      <c r="I188" s="36"/>
      <c r="M188" s="35"/>
    </row>
    <row r="189" spans="2:13" s="33" customFormat="1" ht="14.25">
      <c r="B189" s="34"/>
      <c r="G189" s="35"/>
      <c r="H189" s="36"/>
      <c r="I189" s="36"/>
      <c r="M189" s="35"/>
    </row>
    <row r="190" spans="2:13" s="33" customFormat="1" ht="14.25">
      <c r="B190" s="34"/>
      <c r="G190" s="35"/>
      <c r="H190" s="36"/>
      <c r="I190" s="36"/>
      <c r="M190" s="35"/>
    </row>
    <row r="191" spans="2:13" s="33" customFormat="1" ht="14.25">
      <c r="B191" s="34"/>
      <c r="G191" s="35"/>
      <c r="H191" s="36"/>
      <c r="I191" s="36"/>
      <c r="M191" s="35"/>
    </row>
    <row r="192" spans="2:13" s="33" customFormat="1" ht="14.25">
      <c r="B192" s="34"/>
      <c r="G192" s="35"/>
      <c r="H192" s="36"/>
      <c r="I192" s="36"/>
      <c r="M192" s="35"/>
    </row>
    <row r="193" spans="2:13" s="33" customFormat="1" ht="14.25">
      <c r="B193" s="34"/>
      <c r="G193" s="35"/>
      <c r="H193" s="36"/>
      <c r="I193" s="36"/>
      <c r="M193" s="35"/>
    </row>
    <row r="194" spans="2:13" s="33" customFormat="1" ht="14.25">
      <c r="B194" s="34"/>
      <c r="G194" s="35"/>
      <c r="H194" s="36"/>
      <c r="I194" s="36"/>
      <c r="M194" s="35"/>
    </row>
    <row r="195" spans="2:13" s="33" customFormat="1" ht="14.25">
      <c r="B195" s="34"/>
      <c r="G195" s="35"/>
      <c r="H195" s="36"/>
      <c r="I195" s="36"/>
      <c r="M195" s="35"/>
    </row>
    <row r="196" spans="2:13" s="33" customFormat="1" ht="14.25">
      <c r="B196" s="34"/>
      <c r="G196" s="35"/>
      <c r="H196" s="36"/>
      <c r="I196" s="36"/>
      <c r="M196" s="35"/>
    </row>
    <row r="197" spans="2:13" s="33" customFormat="1" ht="14.25">
      <c r="B197" s="34"/>
      <c r="G197" s="35"/>
      <c r="H197" s="36"/>
      <c r="I197" s="36"/>
      <c r="M197" s="35"/>
    </row>
    <row r="198" spans="2:13" s="33" customFormat="1" ht="14.25">
      <c r="B198" s="34"/>
      <c r="G198" s="35"/>
      <c r="H198" s="36"/>
      <c r="I198" s="36"/>
      <c r="M198" s="35"/>
    </row>
    <row r="199" spans="2:13" s="33" customFormat="1" ht="14.25">
      <c r="B199" s="34"/>
      <c r="G199" s="35"/>
      <c r="H199" s="36"/>
      <c r="I199" s="36"/>
      <c r="M199" s="35"/>
    </row>
    <row r="200" spans="2:13" s="33" customFormat="1" ht="14.25">
      <c r="B200" s="34"/>
      <c r="G200" s="35"/>
      <c r="H200" s="36"/>
      <c r="I200" s="36"/>
      <c r="M200" s="35"/>
    </row>
    <row r="201" spans="2:13" s="33" customFormat="1" ht="14.25">
      <c r="B201" s="34"/>
      <c r="G201" s="35"/>
      <c r="H201" s="36"/>
      <c r="I201" s="36"/>
      <c r="M201" s="35"/>
    </row>
    <row r="202" spans="2:13" s="33" customFormat="1" ht="14.25">
      <c r="B202" s="34"/>
      <c r="G202" s="35"/>
      <c r="H202" s="36"/>
      <c r="I202" s="36"/>
      <c r="M202" s="35"/>
    </row>
    <row r="203" spans="2:13" s="33" customFormat="1" ht="14.25">
      <c r="B203" s="34"/>
      <c r="G203" s="35"/>
      <c r="H203" s="36"/>
      <c r="I203" s="36"/>
      <c r="M203" s="35"/>
    </row>
    <row r="204" spans="2:13" s="33" customFormat="1" ht="14.25">
      <c r="B204" s="34"/>
      <c r="G204" s="35"/>
      <c r="H204" s="36"/>
      <c r="I204" s="36"/>
      <c r="M204" s="35"/>
    </row>
    <row r="205" spans="2:13" s="33" customFormat="1" ht="14.25">
      <c r="B205" s="34"/>
      <c r="G205" s="35"/>
      <c r="H205" s="36"/>
      <c r="I205" s="36"/>
      <c r="M205" s="35"/>
    </row>
    <row r="206" spans="2:13" s="33" customFormat="1" ht="14.25">
      <c r="B206" s="34"/>
      <c r="G206" s="35"/>
      <c r="H206" s="36"/>
      <c r="I206" s="36"/>
      <c r="M206" s="35"/>
    </row>
    <row r="207" spans="2:13" s="33" customFormat="1" ht="14.25">
      <c r="B207" s="34"/>
      <c r="G207" s="35"/>
      <c r="H207" s="36"/>
      <c r="I207" s="36"/>
      <c r="M207" s="35"/>
    </row>
    <row r="208" spans="2:13" s="33" customFormat="1" ht="14.25">
      <c r="B208" s="34"/>
      <c r="G208" s="35"/>
      <c r="H208" s="36"/>
      <c r="I208" s="36"/>
      <c r="M208" s="35"/>
    </row>
    <row r="209" spans="2:13" s="33" customFormat="1" ht="14.25">
      <c r="B209" s="34"/>
      <c r="G209" s="35"/>
      <c r="H209" s="36"/>
      <c r="I209" s="36"/>
      <c r="M209" s="35"/>
    </row>
    <row r="210" spans="2:13" s="33" customFormat="1" ht="14.25">
      <c r="B210" s="34"/>
      <c r="G210" s="35"/>
      <c r="H210" s="36"/>
      <c r="I210" s="36"/>
      <c r="M210" s="35"/>
    </row>
    <row r="211" spans="2:13" s="33" customFormat="1" ht="14.25">
      <c r="B211" s="34"/>
      <c r="G211" s="35"/>
      <c r="H211" s="36"/>
      <c r="I211" s="36"/>
      <c r="M211" s="35"/>
    </row>
    <row r="212" spans="2:13" s="33" customFormat="1" ht="14.25">
      <c r="B212" s="34"/>
      <c r="G212" s="35"/>
      <c r="H212" s="36"/>
      <c r="I212" s="36"/>
      <c r="M212" s="35"/>
    </row>
    <row r="213" spans="2:13" s="33" customFormat="1" ht="14.25">
      <c r="B213" s="34"/>
      <c r="G213" s="35"/>
      <c r="H213" s="36"/>
      <c r="I213" s="36"/>
      <c r="M213" s="35"/>
    </row>
    <row r="214" spans="2:13" s="33" customFormat="1" ht="14.25">
      <c r="B214" s="34"/>
      <c r="G214" s="35"/>
      <c r="H214" s="36"/>
      <c r="I214" s="36"/>
      <c r="M214" s="35"/>
    </row>
    <row r="215" spans="2:13" s="33" customFormat="1" ht="14.25">
      <c r="B215" s="34"/>
      <c r="G215" s="35"/>
      <c r="H215" s="36"/>
      <c r="I215" s="36"/>
      <c r="M215" s="35"/>
    </row>
    <row r="216" spans="2:13" s="33" customFormat="1" ht="14.25">
      <c r="B216" s="34"/>
      <c r="G216" s="35"/>
      <c r="H216" s="36"/>
      <c r="I216" s="36"/>
      <c r="M216" s="35"/>
    </row>
    <row r="217" spans="2:13" s="33" customFormat="1" ht="14.25">
      <c r="B217" s="34"/>
      <c r="G217" s="35"/>
      <c r="H217" s="36"/>
      <c r="I217" s="36"/>
      <c r="M217" s="35"/>
    </row>
    <row r="218" spans="2:13" s="33" customFormat="1" ht="14.25">
      <c r="B218" s="34"/>
      <c r="G218" s="35"/>
      <c r="H218" s="36"/>
      <c r="I218" s="36"/>
      <c r="M218" s="35"/>
    </row>
    <row r="219" spans="2:13" s="33" customFormat="1" ht="14.25">
      <c r="B219" s="34"/>
      <c r="G219" s="35"/>
      <c r="H219" s="36"/>
      <c r="I219" s="36"/>
      <c r="M219" s="35"/>
    </row>
    <row r="220" spans="2:13" s="33" customFormat="1" ht="14.25">
      <c r="B220" s="34"/>
      <c r="G220" s="35"/>
      <c r="H220" s="36"/>
      <c r="I220" s="36"/>
      <c r="M220" s="35"/>
    </row>
    <row r="221" spans="2:13" s="33" customFormat="1" ht="14.25">
      <c r="B221" s="34"/>
      <c r="G221" s="35"/>
      <c r="H221" s="36"/>
      <c r="I221" s="36"/>
      <c r="M221" s="35"/>
    </row>
    <row r="222" spans="2:13" s="33" customFormat="1" ht="14.25">
      <c r="B222" s="34"/>
      <c r="G222" s="35"/>
      <c r="H222" s="36"/>
      <c r="I222" s="36"/>
      <c r="M222" s="35"/>
    </row>
    <row r="223" spans="2:13" s="33" customFormat="1" ht="14.25">
      <c r="B223" s="34"/>
      <c r="G223" s="35"/>
      <c r="H223" s="36"/>
      <c r="I223" s="36"/>
      <c r="M223" s="35"/>
    </row>
    <row r="224" spans="2:13" s="33" customFormat="1" ht="14.25">
      <c r="B224" s="34"/>
      <c r="G224" s="35"/>
      <c r="H224" s="36"/>
      <c r="I224" s="36"/>
      <c r="M224" s="35"/>
    </row>
    <row r="225" spans="2:13" s="33" customFormat="1" ht="14.25">
      <c r="B225" s="34"/>
      <c r="G225" s="35"/>
      <c r="H225" s="36"/>
      <c r="I225" s="36"/>
      <c r="M225" s="35"/>
    </row>
    <row r="226" spans="2:13" s="33" customFormat="1" ht="14.25">
      <c r="B226" s="34"/>
      <c r="G226" s="35"/>
      <c r="H226" s="36"/>
      <c r="I226" s="36"/>
      <c r="M226" s="35"/>
    </row>
    <row r="227" spans="2:13" s="33" customFormat="1" ht="14.25">
      <c r="B227" s="34"/>
      <c r="G227" s="35"/>
      <c r="H227" s="36"/>
      <c r="I227" s="36"/>
      <c r="M227" s="35"/>
    </row>
    <row r="228" spans="2:13" s="33" customFormat="1" ht="14.25">
      <c r="B228" s="34"/>
      <c r="G228" s="35"/>
      <c r="H228" s="36"/>
      <c r="I228" s="36"/>
      <c r="M228" s="35"/>
    </row>
    <row r="229" spans="2:13" s="33" customFormat="1" ht="14.25">
      <c r="B229" s="34"/>
      <c r="G229" s="35"/>
      <c r="H229" s="36"/>
      <c r="I229" s="36"/>
      <c r="M229" s="35"/>
    </row>
    <row r="230" spans="2:13" s="33" customFormat="1" ht="14.25">
      <c r="B230" s="34"/>
      <c r="G230" s="35"/>
      <c r="H230" s="36"/>
      <c r="I230" s="36"/>
      <c r="M230" s="35"/>
    </row>
    <row r="231" spans="2:13" s="33" customFormat="1" ht="14.25">
      <c r="B231" s="34"/>
      <c r="G231" s="35"/>
      <c r="H231" s="36"/>
      <c r="I231" s="36"/>
      <c r="M231" s="35"/>
    </row>
    <row r="232" spans="2:13" s="33" customFormat="1" ht="14.25">
      <c r="B232" s="34"/>
      <c r="G232" s="35"/>
      <c r="H232" s="36"/>
      <c r="I232" s="36"/>
      <c r="M232" s="35"/>
    </row>
    <row r="233" spans="2:13" s="33" customFormat="1" ht="14.25">
      <c r="B233" s="34"/>
      <c r="G233" s="35"/>
      <c r="H233" s="36"/>
      <c r="I233" s="36"/>
      <c r="M233" s="35"/>
    </row>
    <row r="234" spans="2:13" s="33" customFormat="1" ht="14.25">
      <c r="B234" s="34"/>
      <c r="G234" s="35"/>
      <c r="H234" s="36"/>
      <c r="I234" s="36"/>
      <c r="M234" s="35"/>
    </row>
    <row r="235" spans="2:13" s="33" customFormat="1" ht="14.25">
      <c r="B235" s="34"/>
      <c r="G235" s="35"/>
      <c r="H235" s="36"/>
      <c r="I235" s="36"/>
      <c r="M235" s="35"/>
    </row>
    <row r="236" spans="2:13" s="33" customFormat="1" ht="14.25">
      <c r="B236" s="34"/>
      <c r="G236" s="35"/>
      <c r="H236" s="36"/>
      <c r="I236" s="36"/>
      <c r="M236" s="35"/>
    </row>
    <row r="237" spans="2:13" s="33" customFormat="1" ht="14.25">
      <c r="B237" s="34"/>
      <c r="G237" s="35"/>
      <c r="H237" s="36"/>
      <c r="I237" s="36"/>
      <c r="M237" s="35"/>
    </row>
    <row r="238" spans="2:13" s="33" customFormat="1" ht="14.25">
      <c r="B238" s="34"/>
      <c r="G238" s="35"/>
      <c r="H238" s="36"/>
      <c r="I238" s="36"/>
      <c r="M238" s="35"/>
    </row>
    <row r="239" spans="2:13" s="33" customFormat="1" ht="14.25">
      <c r="B239" s="34"/>
      <c r="G239" s="35"/>
      <c r="H239" s="36"/>
      <c r="I239" s="36"/>
      <c r="M239" s="35"/>
    </row>
    <row r="240" spans="2:13" s="33" customFormat="1" ht="14.25">
      <c r="B240" s="34"/>
      <c r="G240" s="35"/>
      <c r="H240" s="36"/>
      <c r="I240" s="36"/>
      <c r="M240" s="35"/>
    </row>
    <row r="241" spans="2:13" s="33" customFormat="1" ht="14.25">
      <c r="B241" s="34"/>
      <c r="G241" s="35"/>
      <c r="H241" s="36"/>
      <c r="I241" s="36"/>
      <c r="M241" s="35"/>
    </row>
    <row r="242" spans="2:13" s="33" customFormat="1" ht="14.25">
      <c r="B242" s="34"/>
      <c r="G242" s="35"/>
      <c r="H242" s="36"/>
      <c r="I242" s="36"/>
      <c r="M242" s="35"/>
    </row>
    <row r="243" spans="2:13" s="33" customFormat="1" ht="14.25">
      <c r="B243" s="34"/>
      <c r="G243" s="35"/>
      <c r="H243" s="36"/>
      <c r="I243" s="36"/>
      <c r="M243" s="35"/>
    </row>
    <row r="244" spans="2:13" s="33" customFormat="1" ht="14.25">
      <c r="B244" s="34"/>
      <c r="G244" s="35"/>
      <c r="H244" s="36"/>
      <c r="I244" s="36"/>
      <c r="M244" s="35"/>
    </row>
    <row r="245" spans="2:13" s="33" customFormat="1" ht="14.25">
      <c r="B245" s="34"/>
      <c r="G245" s="35"/>
      <c r="H245" s="36"/>
      <c r="I245" s="36"/>
      <c r="M245" s="35"/>
    </row>
    <row r="246" spans="2:13" s="33" customFormat="1" ht="14.25">
      <c r="B246" s="34"/>
      <c r="G246" s="35"/>
      <c r="H246" s="36"/>
      <c r="I246" s="36"/>
      <c r="M246" s="35"/>
    </row>
    <row r="247" spans="2:13" s="33" customFormat="1" ht="14.25">
      <c r="B247" s="34"/>
      <c r="G247" s="35"/>
      <c r="H247" s="36"/>
      <c r="I247" s="36"/>
      <c r="M247" s="35"/>
    </row>
    <row r="248" spans="2:13" s="33" customFormat="1" ht="14.25">
      <c r="B248" s="34"/>
      <c r="G248" s="35"/>
      <c r="H248" s="36"/>
      <c r="I248" s="36"/>
      <c r="M248" s="35"/>
    </row>
    <row r="249" spans="2:13" s="33" customFormat="1" ht="14.25">
      <c r="B249" s="34"/>
      <c r="G249" s="35"/>
      <c r="H249" s="36"/>
      <c r="I249" s="36"/>
      <c r="M249" s="35"/>
    </row>
    <row r="250" spans="2:13" s="33" customFormat="1" ht="14.25">
      <c r="B250" s="34"/>
      <c r="G250" s="35"/>
      <c r="H250" s="36"/>
      <c r="I250" s="36"/>
      <c r="M250" s="35"/>
    </row>
    <row r="251" spans="2:13" s="33" customFormat="1" ht="14.25">
      <c r="B251" s="34"/>
      <c r="G251" s="35"/>
      <c r="H251" s="36"/>
      <c r="I251" s="36"/>
      <c r="M251" s="35"/>
    </row>
    <row r="252" spans="2:13" s="33" customFormat="1" ht="14.25">
      <c r="B252" s="34"/>
      <c r="G252" s="35"/>
      <c r="H252" s="36"/>
      <c r="I252" s="36"/>
      <c r="M252" s="35"/>
    </row>
    <row r="253" spans="2:13" s="33" customFormat="1" ht="14.25">
      <c r="B253" s="34"/>
      <c r="G253" s="35"/>
      <c r="H253" s="36"/>
      <c r="I253" s="36"/>
      <c r="M253" s="35"/>
    </row>
    <row r="254" spans="2:13" s="33" customFormat="1" ht="14.25">
      <c r="B254" s="34"/>
      <c r="G254" s="35"/>
      <c r="H254" s="36"/>
      <c r="I254" s="36"/>
      <c r="M254" s="35"/>
    </row>
    <row r="255" spans="2:13" s="33" customFormat="1" ht="14.25">
      <c r="B255" s="34"/>
      <c r="G255" s="35"/>
      <c r="H255" s="36"/>
      <c r="I255" s="36"/>
      <c r="M255" s="35"/>
    </row>
    <row r="256" spans="2:13" s="33" customFormat="1" ht="14.25">
      <c r="B256" s="34"/>
      <c r="G256" s="35"/>
      <c r="H256" s="36"/>
      <c r="I256" s="36"/>
      <c r="M256" s="35"/>
    </row>
    <row r="257" spans="2:13" s="33" customFormat="1" ht="14.25">
      <c r="B257" s="34"/>
      <c r="G257" s="35"/>
      <c r="H257" s="36"/>
      <c r="I257" s="36"/>
      <c r="M257" s="35"/>
    </row>
    <row r="258" spans="2:13" s="33" customFormat="1" ht="14.25">
      <c r="B258" s="34"/>
      <c r="G258" s="35"/>
      <c r="H258" s="36"/>
      <c r="I258" s="36"/>
      <c r="M258" s="35"/>
    </row>
    <row r="259" spans="2:13" s="33" customFormat="1" ht="14.25">
      <c r="B259" s="34"/>
      <c r="G259" s="35"/>
      <c r="H259" s="36"/>
      <c r="I259" s="36"/>
      <c r="M259" s="35"/>
    </row>
    <row r="260" spans="2:13" s="33" customFormat="1" ht="14.25">
      <c r="B260" s="34"/>
      <c r="G260" s="35"/>
      <c r="H260" s="36"/>
      <c r="I260" s="36"/>
      <c r="M260" s="35"/>
    </row>
    <row r="261" spans="2:13" s="33" customFormat="1" ht="14.25">
      <c r="B261" s="34"/>
      <c r="G261" s="35"/>
      <c r="H261" s="36"/>
      <c r="I261" s="36"/>
      <c r="M261" s="35"/>
    </row>
    <row r="262" spans="2:13" s="33" customFormat="1" ht="14.25">
      <c r="B262" s="34"/>
      <c r="G262" s="35"/>
      <c r="H262" s="36"/>
      <c r="I262" s="36"/>
      <c r="M262" s="35"/>
    </row>
    <row r="263" spans="2:13" s="33" customFormat="1" ht="14.25">
      <c r="B263" s="34"/>
      <c r="G263" s="35"/>
      <c r="H263" s="36"/>
      <c r="I263" s="36"/>
      <c r="M263" s="35"/>
    </row>
    <row r="264" spans="2:13" s="33" customFormat="1" ht="14.25">
      <c r="B264" s="34"/>
      <c r="G264" s="35"/>
      <c r="H264" s="36"/>
      <c r="I264" s="36"/>
      <c r="M264" s="35"/>
    </row>
    <row r="265" spans="2:13" s="33" customFormat="1" ht="14.25">
      <c r="B265" s="34"/>
      <c r="G265" s="35"/>
      <c r="H265" s="36"/>
      <c r="I265" s="36"/>
      <c r="M265" s="35"/>
    </row>
    <row r="266" spans="2:13" s="33" customFormat="1" ht="14.25">
      <c r="B266" s="34"/>
      <c r="G266" s="35"/>
      <c r="H266" s="36"/>
      <c r="I266" s="36"/>
      <c r="M266" s="35"/>
    </row>
    <row r="267" spans="2:13" s="33" customFormat="1" ht="14.25">
      <c r="B267" s="34"/>
      <c r="G267" s="35"/>
      <c r="H267" s="36"/>
      <c r="I267" s="36"/>
      <c r="M267" s="35"/>
    </row>
    <row r="268" spans="2:13" s="33" customFormat="1" ht="14.25">
      <c r="B268" s="34"/>
      <c r="G268" s="35"/>
      <c r="H268" s="36"/>
      <c r="I268" s="36"/>
      <c r="M268" s="35"/>
    </row>
    <row r="269" spans="2:13" s="33" customFormat="1" ht="14.25">
      <c r="B269" s="34"/>
      <c r="G269" s="35"/>
      <c r="H269" s="36"/>
      <c r="I269" s="36"/>
      <c r="M269" s="35"/>
    </row>
    <row r="270" spans="2:13" s="33" customFormat="1" ht="14.25">
      <c r="B270" s="34"/>
      <c r="G270" s="35"/>
      <c r="H270" s="36"/>
      <c r="I270" s="36"/>
      <c r="M270" s="35"/>
    </row>
    <row r="271" spans="2:13" s="33" customFormat="1" ht="14.25">
      <c r="B271" s="34"/>
      <c r="G271" s="35"/>
      <c r="H271" s="36"/>
      <c r="I271" s="36"/>
      <c r="M271" s="35"/>
    </row>
    <row r="272" spans="2:13" s="33" customFormat="1" ht="14.25">
      <c r="B272" s="34"/>
      <c r="G272" s="35"/>
      <c r="H272" s="36"/>
      <c r="I272" s="36"/>
      <c r="M272" s="35"/>
    </row>
    <row r="273" spans="2:13" s="33" customFormat="1" ht="14.25">
      <c r="B273" s="34"/>
      <c r="G273" s="35"/>
      <c r="H273" s="36"/>
      <c r="I273" s="36"/>
      <c r="M273" s="35"/>
    </row>
    <row r="274" spans="2:13" s="33" customFormat="1" ht="14.25">
      <c r="B274" s="34"/>
      <c r="G274" s="35"/>
      <c r="H274" s="36"/>
      <c r="I274" s="36"/>
      <c r="M274" s="35"/>
    </row>
    <row r="275" spans="2:13" s="33" customFormat="1" ht="14.25">
      <c r="B275" s="34"/>
      <c r="G275" s="35"/>
      <c r="H275" s="36"/>
      <c r="I275" s="36"/>
      <c r="M275" s="35"/>
    </row>
    <row r="276" spans="2:13" s="33" customFormat="1" ht="14.25">
      <c r="B276" s="34"/>
      <c r="G276" s="35"/>
      <c r="H276" s="36"/>
      <c r="I276" s="36"/>
      <c r="M276" s="35"/>
    </row>
    <row r="277" spans="2:13" s="33" customFormat="1" ht="14.25">
      <c r="B277" s="34"/>
      <c r="G277" s="35"/>
      <c r="H277" s="36"/>
      <c r="I277" s="36"/>
      <c r="M277" s="35"/>
    </row>
    <row r="278" spans="2:13" s="33" customFormat="1" ht="14.25">
      <c r="B278" s="34"/>
      <c r="G278" s="35"/>
      <c r="H278" s="36"/>
      <c r="I278" s="36"/>
      <c r="M278" s="35"/>
    </row>
    <row r="279" spans="2:13" s="33" customFormat="1" ht="14.25">
      <c r="B279" s="34"/>
      <c r="G279" s="35"/>
      <c r="H279" s="36"/>
      <c r="I279" s="36"/>
      <c r="M279" s="35"/>
    </row>
    <row r="280" spans="2:13" s="33" customFormat="1" ht="14.25">
      <c r="B280" s="34"/>
      <c r="G280" s="35"/>
      <c r="H280" s="36"/>
      <c r="I280" s="36"/>
      <c r="M280" s="35"/>
    </row>
    <row r="281" spans="2:13" s="33" customFormat="1" ht="14.25">
      <c r="B281" s="34"/>
      <c r="G281" s="35"/>
      <c r="H281" s="36"/>
      <c r="I281" s="36"/>
      <c r="M281" s="35"/>
    </row>
    <row r="282" spans="2:13" s="33" customFormat="1" ht="14.25">
      <c r="B282" s="34"/>
      <c r="G282" s="35"/>
      <c r="H282" s="36"/>
      <c r="I282" s="36"/>
      <c r="M282" s="35"/>
    </row>
    <row r="283" spans="2:13" s="33" customFormat="1" ht="14.25">
      <c r="B283" s="34"/>
      <c r="G283" s="35"/>
      <c r="H283" s="36"/>
      <c r="I283" s="36"/>
      <c r="M283" s="35"/>
    </row>
    <row r="284" spans="2:13" s="33" customFormat="1" ht="14.25">
      <c r="B284" s="34"/>
      <c r="G284" s="35"/>
      <c r="H284" s="36"/>
      <c r="I284" s="36"/>
      <c r="M284" s="35"/>
    </row>
    <row r="285" spans="2:13" s="33" customFormat="1" ht="14.25">
      <c r="B285" s="34"/>
      <c r="G285" s="35"/>
      <c r="H285" s="36"/>
      <c r="I285" s="36"/>
      <c r="M285" s="35"/>
    </row>
    <row r="286" spans="2:13" s="33" customFormat="1" ht="14.25">
      <c r="B286" s="34"/>
      <c r="G286" s="35"/>
      <c r="H286" s="36"/>
      <c r="I286" s="36"/>
      <c r="M286" s="35"/>
    </row>
    <row r="287" spans="2:13" s="33" customFormat="1" ht="14.25">
      <c r="B287" s="34"/>
      <c r="G287" s="35"/>
      <c r="H287" s="36"/>
      <c r="I287" s="36"/>
      <c r="M287" s="35"/>
    </row>
    <row r="288" spans="2:13" s="33" customFormat="1" ht="14.25">
      <c r="B288" s="34"/>
      <c r="G288" s="35"/>
      <c r="H288" s="36"/>
      <c r="I288" s="36"/>
      <c r="M288" s="35"/>
    </row>
    <row r="289" spans="2:13" s="33" customFormat="1" ht="14.25">
      <c r="B289" s="34"/>
      <c r="G289" s="35"/>
      <c r="H289" s="36"/>
      <c r="I289" s="36"/>
      <c r="M289" s="35"/>
    </row>
    <row r="290" spans="2:13" s="33" customFormat="1" ht="14.25">
      <c r="B290" s="34"/>
      <c r="G290" s="35"/>
      <c r="H290" s="36"/>
      <c r="I290" s="36"/>
      <c r="M290" s="35"/>
    </row>
    <row r="291" spans="2:13" s="33" customFormat="1" ht="14.25">
      <c r="B291" s="34"/>
      <c r="G291" s="35"/>
      <c r="H291" s="36"/>
      <c r="I291" s="36"/>
      <c r="M291" s="35"/>
    </row>
    <row r="292" spans="2:13" s="33" customFormat="1" ht="14.25">
      <c r="B292" s="34"/>
      <c r="G292" s="35"/>
      <c r="H292" s="36"/>
      <c r="I292" s="36"/>
      <c r="M292" s="35"/>
    </row>
    <row r="293" spans="2:13" s="33" customFormat="1" ht="14.25">
      <c r="B293" s="34"/>
      <c r="G293" s="35"/>
      <c r="H293" s="36"/>
      <c r="I293" s="36"/>
      <c r="M293" s="35"/>
    </row>
    <row r="294" spans="2:13" s="33" customFormat="1" ht="14.25">
      <c r="B294" s="34"/>
      <c r="G294" s="35"/>
      <c r="H294" s="36"/>
      <c r="I294" s="36"/>
      <c r="M294" s="35"/>
    </row>
    <row r="295" spans="2:13" s="33" customFormat="1" ht="14.25">
      <c r="B295" s="34"/>
      <c r="G295" s="35"/>
      <c r="H295" s="36"/>
      <c r="I295" s="36"/>
      <c r="M295" s="35"/>
    </row>
    <row r="296" spans="2:13" s="33" customFormat="1" ht="14.25">
      <c r="B296" s="34"/>
      <c r="G296" s="35"/>
      <c r="H296" s="36"/>
      <c r="I296" s="36"/>
      <c r="M296" s="35"/>
    </row>
    <row r="297" spans="2:13" s="33" customFormat="1" ht="14.25">
      <c r="B297" s="34"/>
      <c r="G297" s="35"/>
      <c r="H297" s="36"/>
      <c r="I297" s="36"/>
      <c r="M297" s="35"/>
    </row>
    <row r="298" spans="2:13" s="33" customFormat="1" ht="14.25">
      <c r="B298" s="34"/>
      <c r="G298" s="35"/>
      <c r="H298" s="36"/>
      <c r="I298" s="36"/>
      <c r="M298" s="35"/>
    </row>
    <row r="299" spans="2:13" s="33" customFormat="1" ht="14.25">
      <c r="B299" s="34"/>
      <c r="G299" s="35"/>
      <c r="H299" s="36"/>
      <c r="I299" s="36"/>
      <c r="M299" s="35"/>
    </row>
    <row r="300" spans="2:13" s="33" customFormat="1" ht="14.25">
      <c r="B300" s="34"/>
      <c r="G300" s="35"/>
      <c r="H300" s="36"/>
      <c r="I300" s="36"/>
      <c r="M300" s="35"/>
    </row>
    <row r="301" spans="2:13" s="33" customFormat="1" ht="14.25">
      <c r="B301" s="34"/>
      <c r="G301" s="35"/>
      <c r="H301" s="36"/>
      <c r="I301" s="36"/>
      <c r="M301" s="35"/>
    </row>
    <row r="302" spans="2:13" s="33" customFormat="1" ht="14.25">
      <c r="B302" s="34"/>
      <c r="G302" s="35"/>
      <c r="H302" s="36"/>
      <c r="I302" s="36"/>
      <c r="M302" s="35"/>
    </row>
    <row r="303" spans="2:13" s="33" customFormat="1" ht="14.25">
      <c r="B303" s="34"/>
      <c r="G303" s="35"/>
      <c r="H303" s="36"/>
      <c r="I303" s="36"/>
      <c r="M303" s="35"/>
    </row>
    <row r="304" spans="2:13" s="33" customFormat="1" ht="14.25">
      <c r="B304" s="34"/>
      <c r="G304" s="35"/>
      <c r="H304" s="36"/>
      <c r="I304" s="36"/>
      <c r="M304" s="35"/>
    </row>
    <row r="305" spans="2:13" s="33" customFormat="1" ht="14.25">
      <c r="B305" s="34"/>
      <c r="G305" s="35"/>
      <c r="H305" s="36"/>
      <c r="I305" s="36"/>
      <c r="M305" s="35"/>
    </row>
    <row r="306" spans="2:13" s="33" customFormat="1" ht="14.25">
      <c r="B306" s="34"/>
      <c r="G306" s="35"/>
      <c r="H306" s="36"/>
      <c r="I306" s="36"/>
      <c r="M306" s="35"/>
    </row>
    <row r="307" spans="2:13" s="33" customFormat="1" ht="14.25">
      <c r="B307" s="34"/>
      <c r="G307" s="35"/>
      <c r="H307" s="36"/>
      <c r="I307" s="36"/>
      <c r="M307" s="35"/>
    </row>
    <row r="308" spans="2:13" s="33" customFormat="1" ht="14.25">
      <c r="B308" s="34"/>
      <c r="G308" s="35"/>
      <c r="H308" s="36"/>
      <c r="I308" s="36"/>
      <c r="M308" s="35"/>
    </row>
    <row r="309" spans="2:13" s="33" customFormat="1" ht="14.25">
      <c r="B309" s="34"/>
      <c r="G309" s="35"/>
      <c r="H309" s="36"/>
      <c r="I309" s="36"/>
      <c r="M309" s="35"/>
    </row>
    <row r="310" spans="2:13" s="33" customFormat="1" ht="14.25">
      <c r="B310" s="34"/>
      <c r="G310" s="35"/>
      <c r="H310" s="36"/>
      <c r="I310" s="36"/>
      <c r="M310" s="35"/>
    </row>
    <row r="311" spans="2:13" s="33" customFormat="1" ht="14.25">
      <c r="B311" s="34"/>
      <c r="G311" s="35"/>
      <c r="H311" s="36"/>
      <c r="I311" s="36"/>
      <c r="M311" s="35"/>
    </row>
    <row r="312" spans="2:13" s="33" customFormat="1" ht="14.25">
      <c r="B312" s="34"/>
      <c r="G312" s="35"/>
      <c r="H312" s="36"/>
      <c r="I312" s="36"/>
      <c r="M312" s="35"/>
    </row>
    <row r="313" spans="2:13" s="33" customFormat="1" ht="14.25">
      <c r="B313" s="34"/>
      <c r="G313" s="35"/>
      <c r="H313" s="36"/>
      <c r="I313" s="36"/>
      <c r="M313" s="35"/>
    </row>
    <row r="314" spans="2:13" s="33" customFormat="1" ht="14.25">
      <c r="B314" s="34"/>
      <c r="G314" s="35"/>
      <c r="H314" s="36"/>
      <c r="I314" s="36"/>
      <c r="M314" s="35"/>
    </row>
    <row r="315" spans="2:13" s="33" customFormat="1" ht="14.25">
      <c r="B315" s="34"/>
      <c r="G315" s="35"/>
      <c r="H315" s="36"/>
      <c r="I315" s="36"/>
      <c r="M315" s="35"/>
    </row>
    <row r="316" spans="2:13" s="33" customFormat="1" ht="14.25">
      <c r="B316" s="34"/>
      <c r="G316" s="35"/>
      <c r="H316" s="36"/>
      <c r="I316" s="36"/>
      <c r="M316" s="35"/>
    </row>
    <row r="317" spans="2:13" s="33" customFormat="1" ht="14.25">
      <c r="B317" s="34"/>
      <c r="G317" s="35"/>
      <c r="H317" s="36"/>
      <c r="I317" s="36"/>
      <c r="M317" s="35"/>
    </row>
    <row r="318" spans="2:13" s="33" customFormat="1" ht="14.25">
      <c r="B318" s="34"/>
      <c r="G318" s="35"/>
      <c r="H318" s="36"/>
      <c r="I318" s="36"/>
      <c r="M318" s="35"/>
    </row>
    <row r="319" spans="2:13" s="33" customFormat="1" ht="14.25">
      <c r="B319" s="34"/>
      <c r="G319" s="35"/>
      <c r="H319" s="36"/>
      <c r="I319" s="36"/>
      <c r="M319" s="35"/>
    </row>
    <row r="320" spans="2:13" s="33" customFormat="1" ht="14.25">
      <c r="B320" s="34"/>
      <c r="G320" s="35"/>
      <c r="H320" s="36"/>
      <c r="I320" s="36"/>
      <c r="M320" s="35"/>
    </row>
    <row r="321" spans="2:13" s="33" customFormat="1" ht="14.25">
      <c r="B321" s="34"/>
      <c r="G321" s="35"/>
      <c r="H321" s="36"/>
      <c r="I321" s="36"/>
      <c r="M321" s="35"/>
    </row>
    <row r="322" spans="2:13" s="33" customFormat="1" ht="14.25">
      <c r="B322" s="34"/>
      <c r="G322" s="35"/>
      <c r="H322" s="36"/>
      <c r="I322" s="36"/>
      <c r="M322" s="35"/>
    </row>
    <row r="323" spans="2:13" s="33" customFormat="1" ht="14.25">
      <c r="B323" s="34"/>
      <c r="G323" s="35"/>
      <c r="H323" s="36"/>
      <c r="I323" s="36"/>
      <c r="M323" s="35"/>
    </row>
    <row r="324" spans="2:13" s="33" customFormat="1" ht="14.25">
      <c r="B324" s="34"/>
      <c r="G324" s="35"/>
      <c r="H324" s="36"/>
      <c r="I324" s="36"/>
      <c r="M324" s="35"/>
    </row>
    <row r="325" spans="2:13" s="33" customFormat="1" ht="14.25">
      <c r="B325" s="34"/>
      <c r="G325" s="35"/>
      <c r="H325" s="36"/>
      <c r="I325" s="36"/>
      <c r="M325" s="35"/>
    </row>
    <row r="326" spans="2:13" s="33" customFormat="1" ht="14.25">
      <c r="B326" s="34"/>
      <c r="G326" s="35"/>
      <c r="H326" s="36"/>
      <c r="I326" s="36"/>
      <c r="M326" s="35"/>
    </row>
    <row r="327" spans="2:13" s="33" customFormat="1" ht="14.25">
      <c r="B327" s="34"/>
      <c r="G327" s="35"/>
      <c r="H327" s="36"/>
      <c r="I327" s="36"/>
      <c r="M327" s="35"/>
    </row>
    <row r="328" spans="2:13" s="33" customFormat="1" ht="14.25">
      <c r="B328" s="34"/>
      <c r="G328" s="35"/>
      <c r="H328" s="36"/>
      <c r="I328" s="36"/>
      <c r="M328" s="35"/>
    </row>
    <row r="329" spans="2:13" s="33" customFormat="1" ht="14.25">
      <c r="B329" s="34"/>
      <c r="G329" s="35"/>
      <c r="H329" s="36"/>
      <c r="I329" s="36"/>
      <c r="M329" s="35"/>
    </row>
    <row r="330" spans="2:13" s="33" customFormat="1" ht="14.25">
      <c r="B330" s="34"/>
      <c r="G330" s="35"/>
      <c r="H330" s="36"/>
      <c r="I330" s="36"/>
      <c r="M330" s="35"/>
    </row>
    <row r="331" spans="2:13" s="33" customFormat="1" ht="14.25">
      <c r="B331" s="34"/>
      <c r="G331" s="35"/>
      <c r="H331" s="36"/>
      <c r="I331" s="36"/>
      <c r="M331" s="35"/>
    </row>
    <row r="332" spans="2:13" s="33" customFormat="1" ht="14.25">
      <c r="B332" s="34"/>
      <c r="G332" s="35"/>
      <c r="H332" s="36"/>
      <c r="I332" s="36"/>
      <c r="M332" s="35"/>
    </row>
    <row r="333" spans="2:13" s="33" customFormat="1" ht="14.25">
      <c r="B333" s="34"/>
      <c r="G333" s="35"/>
      <c r="H333" s="36"/>
      <c r="I333" s="36"/>
      <c r="M333" s="35"/>
    </row>
    <row r="334" spans="2:13" s="33" customFormat="1" ht="14.25">
      <c r="B334" s="34"/>
      <c r="G334" s="35"/>
      <c r="H334" s="36"/>
      <c r="I334" s="36"/>
      <c r="M334" s="35"/>
    </row>
    <row r="335" spans="2:13" s="33" customFormat="1" ht="14.25">
      <c r="B335" s="34"/>
      <c r="G335" s="35"/>
      <c r="H335" s="36"/>
      <c r="I335" s="36"/>
      <c r="M335" s="35"/>
    </row>
    <row r="336" spans="2:13" s="33" customFormat="1" ht="14.25">
      <c r="B336" s="34"/>
      <c r="G336" s="35"/>
      <c r="H336" s="36"/>
      <c r="I336" s="36"/>
      <c r="M336" s="35"/>
    </row>
    <row r="337" spans="2:13" s="33" customFormat="1" ht="14.25">
      <c r="B337" s="34"/>
      <c r="G337" s="35"/>
      <c r="H337" s="36"/>
      <c r="I337" s="36"/>
      <c r="M337" s="35"/>
    </row>
    <row r="338" spans="2:13" s="33" customFormat="1" ht="14.25">
      <c r="B338" s="34"/>
      <c r="G338" s="35"/>
      <c r="H338" s="36"/>
      <c r="I338" s="36"/>
      <c r="M338" s="35"/>
    </row>
    <row r="339" spans="2:13" s="33" customFormat="1" ht="14.25">
      <c r="B339" s="34"/>
      <c r="G339" s="35"/>
      <c r="H339" s="36"/>
      <c r="I339" s="36"/>
      <c r="M339" s="35"/>
    </row>
    <row r="340" spans="2:13" s="33" customFormat="1" ht="14.25">
      <c r="B340" s="34"/>
      <c r="G340" s="35"/>
      <c r="H340" s="36"/>
      <c r="I340" s="36"/>
      <c r="M340" s="35"/>
    </row>
    <row r="341" spans="2:13" s="33" customFormat="1" ht="14.25">
      <c r="B341" s="34"/>
      <c r="G341" s="35"/>
      <c r="H341" s="36"/>
      <c r="I341" s="36"/>
      <c r="M341" s="35"/>
    </row>
    <row r="342" spans="2:13" s="33" customFormat="1" ht="14.25">
      <c r="B342" s="34"/>
      <c r="G342" s="35"/>
      <c r="H342" s="36"/>
      <c r="I342" s="36"/>
      <c r="M342" s="35"/>
    </row>
    <row r="343" spans="2:13" s="33" customFormat="1" ht="14.25">
      <c r="B343" s="34"/>
      <c r="G343" s="35"/>
      <c r="H343" s="36"/>
      <c r="I343" s="36"/>
      <c r="M343" s="35"/>
    </row>
    <row r="344" spans="2:13" s="33" customFormat="1" ht="14.25">
      <c r="B344" s="34"/>
      <c r="G344" s="35"/>
      <c r="H344" s="36"/>
      <c r="I344" s="36"/>
      <c r="M344" s="35"/>
    </row>
    <row r="345" spans="2:13" s="33" customFormat="1" ht="14.25">
      <c r="B345" s="34"/>
      <c r="G345" s="35"/>
      <c r="H345" s="36"/>
      <c r="I345" s="36"/>
      <c r="M345" s="35"/>
    </row>
    <row r="346" spans="2:13" s="33" customFormat="1" ht="14.25">
      <c r="B346" s="34"/>
      <c r="G346" s="35"/>
      <c r="H346" s="36"/>
      <c r="I346" s="36"/>
      <c r="M346" s="35"/>
    </row>
    <row r="347" spans="2:13" s="33" customFormat="1" ht="14.25">
      <c r="B347" s="34"/>
      <c r="G347" s="35"/>
      <c r="H347" s="36"/>
      <c r="I347" s="36"/>
      <c r="M347" s="35"/>
    </row>
    <row r="348" spans="2:13" s="33" customFormat="1" ht="14.25">
      <c r="B348" s="34"/>
      <c r="G348" s="35"/>
      <c r="H348" s="36"/>
      <c r="I348" s="36"/>
      <c r="M348" s="35"/>
    </row>
    <row r="349" spans="2:13" s="33" customFormat="1" ht="14.25">
      <c r="B349" s="34"/>
      <c r="G349" s="35"/>
      <c r="H349" s="36"/>
      <c r="I349" s="36"/>
      <c r="M349" s="35"/>
    </row>
    <row r="350" spans="2:13" s="33" customFormat="1" ht="14.25">
      <c r="B350" s="34"/>
      <c r="G350" s="35"/>
      <c r="H350" s="36"/>
      <c r="I350" s="36"/>
      <c r="M350" s="35"/>
    </row>
    <row r="351" spans="2:13" s="33" customFormat="1" ht="14.25">
      <c r="B351" s="34"/>
      <c r="G351" s="35"/>
      <c r="H351" s="36"/>
      <c r="I351" s="36"/>
      <c r="M351" s="35"/>
    </row>
    <row r="352" spans="2:13" s="33" customFormat="1" ht="14.25">
      <c r="B352" s="34"/>
      <c r="G352" s="35"/>
      <c r="H352" s="36"/>
      <c r="I352" s="36"/>
      <c r="M352" s="35"/>
    </row>
    <row r="353" spans="2:13" s="33" customFormat="1" ht="14.25">
      <c r="B353" s="34"/>
      <c r="G353" s="35"/>
      <c r="H353" s="36"/>
      <c r="I353" s="36"/>
      <c r="M353" s="35"/>
    </row>
    <row r="354" spans="2:13" s="33" customFormat="1" ht="14.25">
      <c r="B354" s="34"/>
      <c r="G354" s="35"/>
      <c r="H354" s="36"/>
      <c r="I354" s="36"/>
      <c r="M354" s="35"/>
    </row>
    <row r="355" spans="2:13" s="33" customFormat="1" ht="14.25">
      <c r="B355" s="34"/>
      <c r="G355" s="35"/>
      <c r="H355" s="36"/>
      <c r="I355" s="36"/>
      <c r="M355" s="35"/>
    </row>
    <row r="356" spans="2:13" s="33" customFormat="1" ht="14.25">
      <c r="B356" s="34"/>
      <c r="G356" s="35"/>
      <c r="H356" s="36"/>
      <c r="I356" s="36"/>
      <c r="M356" s="35"/>
    </row>
    <row r="357" spans="2:13" s="33" customFormat="1" ht="14.25">
      <c r="B357" s="34"/>
      <c r="G357" s="35"/>
      <c r="H357" s="36"/>
      <c r="I357" s="36"/>
      <c r="M357" s="35"/>
    </row>
    <row r="358" spans="2:13" s="33" customFormat="1" ht="14.25">
      <c r="B358" s="34"/>
      <c r="G358" s="35"/>
      <c r="H358" s="36"/>
      <c r="I358" s="36"/>
      <c r="M358" s="35"/>
    </row>
    <row r="359" spans="2:13" s="33" customFormat="1" ht="14.25">
      <c r="B359" s="34"/>
      <c r="G359" s="35"/>
      <c r="H359" s="36"/>
      <c r="I359" s="36"/>
      <c r="M359" s="35"/>
    </row>
    <row r="360" spans="2:13" s="33" customFormat="1" ht="14.25">
      <c r="B360" s="34"/>
      <c r="G360" s="35"/>
      <c r="H360" s="36"/>
      <c r="I360" s="36"/>
      <c r="M360" s="35"/>
    </row>
    <row r="361" spans="2:13" s="33" customFormat="1" ht="14.25">
      <c r="B361" s="34"/>
      <c r="G361" s="35"/>
      <c r="H361" s="36"/>
      <c r="I361" s="36"/>
      <c r="M361" s="35"/>
    </row>
    <row r="362" spans="2:13" s="33" customFormat="1" ht="14.25">
      <c r="B362" s="34"/>
      <c r="G362" s="35"/>
      <c r="H362" s="36"/>
      <c r="I362" s="36"/>
      <c r="M362" s="35"/>
    </row>
    <row r="363" spans="2:13" s="33" customFormat="1" ht="14.25">
      <c r="B363" s="34"/>
      <c r="G363" s="35"/>
      <c r="H363" s="36"/>
      <c r="I363" s="36"/>
      <c r="M363" s="35"/>
    </row>
    <row r="364" spans="2:13" s="33" customFormat="1" ht="14.25">
      <c r="B364" s="34"/>
      <c r="G364" s="35"/>
      <c r="H364" s="36"/>
      <c r="I364" s="36"/>
      <c r="M364" s="35"/>
    </row>
    <row r="365" spans="2:13" s="33" customFormat="1" ht="14.25">
      <c r="B365" s="34"/>
      <c r="G365" s="35"/>
      <c r="H365" s="36"/>
      <c r="I365" s="36"/>
      <c r="M365" s="35"/>
    </row>
    <row r="366" spans="2:13" s="33" customFormat="1" ht="14.25">
      <c r="B366" s="34"/>
      <c r="G366" s="35"/>
      <c r="H366" s="36"/>
      <c r="I366" s="36"/>
      <c r="M366" s="35"/>
    </row>
    <row r="367" spans="2:13" s="33" customFormat="1" ht="14.25">
      <c r="B367" s="34"/>
      <c r="G367" s="35"/>
      <c r="H367" s="36"/>
      <c r="I367" s="36"/>
      <c r="M367" s="35"/>
    </row>
    <row r="368" spans="2:13" s="33" customFormat="1" ht="14.25">
      <c r="B368" s="34"/>
      <c r="G368" s="35"/>
      <c r="H368" s="36"/>
      <c r="I368" s="36"/>
      <c r="M368" s="35"/>
    </row>
    <row r="369" spans="2:13" s="33" customFormat="1" ht="14.25">
      <c r="B369" s="34"/>
      <c r="G369" s="35"/>
      <c r="H369" s="36"/>
      <c r="I369" s="36"/>
      <c r="M369" s="35"/>
    </row>
    <row r="370" spans="2:13" s="33" customFormat="1" ht="14.25">
      <c r="B370" s="34"/>
      <c r="G370" s="35"/>
      <c r="H370" s="36"/>
      <c r="I370" s="36"/>
      <c r="M370" s="35"/>
    </row>
    <row r="371" spans="2:13" s="33" customFormat="1" ht="14.25">
      <c r="B371" s="34"/>
      <c r="G371" s="35"/>
      <c r="H371" s="36"/>
      <c r="I371" s="36"/>
      <c r="M371" s="35"/>
    </row>
    <row r="372" spans="2:13" s="33" customFormat="1" ht="14.25">
      <c r="B372" s="34"/>
      <c r="G372" s="35"/>
      <c r="H372" s="36"/>
      <c r="I372" s="36"/>
      <c r="M372" s="35"/>
    </row>
    <row r="373" spans="2:13" s="33" customFormat="1" ht="14.25">
      <c r="B373" s="34"/>
      <c r="G373" s="35"/>
      <c r="H373" s="36"/>
      <c r="I373" s="36"/>
      <c r="M373" s="35"/>
    </row>
    <row r="374" spans="2:13" s="33" customFormat="1" ht="14.25">
      <c r="B374" s="34"/>
      <c r="G374" s="35"/>
      <c r="H374" s="36"/>
      <c r="I374" s="36"/>
      <c r="M374" s="35"/>
    </row>
    <row r="375" spans="2:13" s="33" customFormat="1" ht="14.25">
      <c r="B375" s="34"/>
      <c r="G375" s="35"/>
      <c r="H375" s="36"/>
      <c r="I375" s="36"/>
      <c r="M375" s="35"/>
    </row>
    <row r="376" spans="2:13" s="33" customFormat="1" ht="14.25">
      <c r="B376" s="34"/>
      <c r="G376" s="35"/>
      <c r="H376" s="36"/>
      <c r="I376" s="36"/>
      <c r="M376" s="35"/>
    </row>
    <row r="377" spans="2:13" s="33" customFormat="1" ht="14.25">
      <c r="B377" s="34"/>
      <c r="G377" s="35"/>
      <c r="H377" s="36"/>
      <c r="I377" s="36"/>
      <c r="M377" s="35"/>
    </row>
    <row r="378" spans="2:13" s="33" customFormat="1" ht="14.25">
      <c r="B378" s="34"/>
      <c r="G378" s="35"/>
      <c r="H378" s="36"/>
      <c r="I378" s="36"/>
      <c r="M378" s="35"/>
    </row>
    <row r="379" spans="2:13" s="33" customFormat="1" ht="14.25">
      <c r="B379" s="34"/>
      <c r="G379" s="35"/>
      <c r="H379" s="36"/>
      <c r="I379" s="36"/>
      <c r="M379" s="35"/>
    </row>
    <row r="380" spans="2:13" s="33" customFormat="1" ht="14.25">
      <c r="B380" s="34"/>
      <c r="G380" s="35"/>
      <c r="H380" s="36"/>
      <c r="I380" s="36"/>
      <c r="M380" s="35"/>
    </row>
    <row r="381" spans="2:13" s="33" customFormat="1" ht="14.25">
      <c r="B381" s="34"/>
      <c r="G381" s="35"/>
      <c r="H381" s="36"/>
      <c r="I381" s="36"/>
      <c r="M381" s="35"/>
    </row>
    <row r="382" spans="2:13" s="33" customFormat="1" ht="14.25">
      <c r="B382" s="34"/>
      <c r="G382" s="35"/>
      <c r="H382" s="36"/>
      <c r="I382" s="36"/>
      <c r="M382" s="35"/>
    </row>
    <row r="383" spans="2:13" s="33" customFormat="1" ht="14.25">
      <c r="B383" s="34"/>
      <c r="G383" s="35"/>
      <c r="H383" s="36"/>
      <c r="I383" s="36"/>
      <c r="M383" s="35"/>
    </row>
    <row r="384" spans="2:13" s="33" customFormat="1" ht="14.25">
      <c r="B384" s="34"/>
      <c r="G384" s="35"/>
      <c r="H384" s="36"/>
      <c r="I384" s="36"/>
      <c r="M384" s="35"/>
    </row>
    <row r="385" spans="2:13" s="33" customFormat="1" ht="14.25">
      <c r="B385" s="34"/>
      <c r="G385" s="35"/>
      <c r="H385" s="36"/>
      <c r="I385" s="36"/>
      <c r="M385" s="35"/>
    </row>
    <row r="386" spans="2:13" s="33" customFormat="1" ht="14.25">
      <c r="B386" s="34"/>
      <c r="G386" s="35"/>
      <c r="H386" s="36"/>
      <c r="I386" s="36"/>
      <c r="M386" s="35"/>
    </row>
    <row r="387" spans="2:13" s="33" customFormat="1" ht="14.25">
      <c r="B387" s="34"/>
      <c r="G387" s="35"/>
      <c r="H387" s="36"/>
      <c r="I387" s="36"/>
      <c r="M387" s="35"/>
    </row>
    <row r="388" spans="2:13" s="33" customFormat="1" ht="14.25">
      <c r="B388" s="34"/>
      <c r="G388" s="35"/>
      <c r="H388" s="36"/>
      <c r="I388" s="36"/>
      <c r="M388" s="35"/>
    </row>
    <row r="389" spans="2:13" s="33" customFormat="1" ht="14.25">
      <c r="B389" s="34"/>
      <c r="G389" s="35"/>
      <c r="H389" s="36"/>
      <c r="I389" s="36"/>
      <c r="M389" s="35"/>
    </row>
    <row r="390" spans="2:13" s="33" customFormat="1" ht="14.25">
      <c r="B390" s="34"/>
      <c r="G390" s="35"/>
      <c r="H390" s="36"/>
      <c r="I390" s="36"/>
      <c r="M390" s="35"/>
    </row>
    <row r="391" spans="2:13" s="33" customFormat="1" ht="14.25">
      <c r="B391" s="34"/>
      <c r="G391" s="35"/>
      <c r="H391" s="36"/>
      <c r="I391" s="36"/>
      <c r="M391" s="35"/>
    </row>
    <row r="392" spans="2:13" s="33" customFormat="1" ht="14.25">
      <c r="B392" s="34"/>
      <c r="G392" s="35"/>
      <c r="H392" s="36"/>
      <c r="I392" s="36"/>
      <c r="M392" s="35"/>
    </row>
    <row r="393" spans="2:13" s="33" customFormat="1" ht="14.25">
      <c r="B393" s="34"/>
      <c r="G393" s="35"/>
      <c r="H393" s="36"/>
      <c r="I393" s="36"/>
      <c r="M393" s="35"/>
    </row>
    <row r="394" spans="2:13" s="33" customFormat="1" ht="14.25">
      <c r="B394" s="34"/>
      <c r="G394" s="35"/>
      <c r="H394" s="36"/>
      <c r="I394" s="36"/>
      <c r="M394" s="35"/>
    </row>
    <row r="395" spans="2:13" s="33" customFormat="1" ht="14.25">
      <c r="B395" s="34"/>
      <c r="G395" s="35"/>
      <c r="H395" s="36"/>
      <c r="I395" s="36"/>
      <c r="M395" s="35"/>
    </row>
    <row r="396" spans="2:13" s="33" customFormat="1" ht="14.25">
      <c r="B396" s="34"/>
      <c r="G396" s="35"/>
      <c r="H396" s="36"/>
      <c r="I396" s="36"/>
      <c r="M396" s="35"/>
    </row>
    <row r="397" spans="2:13" s="33" customFormat="1" ht="14.25">
      <c r="B397" s="34"/>
      <c r="G397" s="35"/>
      <c r="H397" s="36"/>
      <c r="I397" s="36"/>
      <c r="M397" s="35"/>
    </row>
    <row r="398" spans="2:13" s="33" customFormat="1" ht="14.25">
      <c r="B398" s="34"/>
      <c r="G398" s="35"/>
      <c r="H398" s="36"/>
      <c r="I398" s="36"/>
      <c r="M398" s="35"/>
    </row>
    <row r="399" spans="2:13" s="33" customFormat="1" ht="14.25">
      <c r="B399" s="34"/>
      <c r="G399" s="35"/>
      <c r="H399" s="36"/>
      <c r="I399" s="36"/>
      <c r="M399" s="35"/>
    </row>
    <row r="400" spans="2:13" s="33" customFormat="1" ht="14.25">
      <c r="B400" s="34"/>
      <c r="G400" s="35"/>
      <c r="H400" s="36"/>
      <c r="I400" s="36"/>
      <c r="M400" s="35"/>
    </row>
    <row r="401" spans="2:13" s="33" customFormat="1" ht="14.25">
      <c r="B401" s="34"/>
      <c r="G401" s="35"/>
      <c r="H401" s="36"/>
      <c r="I401" s="36"/>
      <c r="M401" s="35"/>
    </row>
    <row r="402" spans="2:13" s="33" customFormat="1" ht="14.25">
      <c r="B402" s="34"/>
      <c r="G402" s="35"/>
      <c r="H402" s="36"/>
      <c r="I402" s="36"/>
      <c r="M402" s="35"/>
    </row>
    <row r="403" spans="2:13" s="33" customFormat="1" ht="14.25">
      <c r="B403" s="34"/>
      <c r="G403" s="35"/>
      <c r="H403" s="36"/>
      <c r="I403" s="36"/>
      <c r="M403" s="35"/>
    </row>
    <row r="404" spans="2:13" s="33" customFormat="1" ht="14.25">
      <c r="B404" s="34"/>
      <c r="G404" s="35"/>
      <c r="H404" s="36"/>
      <c r="I404" s="36"/>
      <c r="M404" s="35"/>
    </row>
    <row r="405" spans="2:13" s="33" customFormat="1" ht="14.25">
      <c r="B405" s="34"/>
      <c r="G405" s="35"/>
      <c r="H405" s="36"/>
      <c r="I405" s="36"/>
      <c r="M405" s="35"/>
    </row>
    <row r="406" spans="2:13" s="33" customFormat="1" ht="14.25">
      <c r="B406" s="34"/>
      <c r="G406" s="35"/>
      <c r="H406" s="36"/>
      <c r="I406" s="36"/>
      <c r="M406" s="35"/>
    </row>
    <row r="407" spans="2:13" s="33" customFormat="1" ht="14.25">
      <c r="B407" s="34"/>
      <c r="G407" s="35"/>
      <c r="H407" s="36"/>
      <c r="I407" s="36"/>
      <c r="M407" s="35"/>
    </row>
    <row r="408" spans="2:13" s="33" customFormat="1" ht="14.25">
      <c r="B408" s="34"/>
      <c r="G408" s="35"/>
      <c r="H408" s="36"/>
      <c r="I408" s="36"/>
      <c r="M408" s="35"/>
    </row>
    <row r="409" spans="2:13" s="33" customFormat="1" ht="14.25">
      <c r="B409" s="34"/>
      <c r="G409" s="35"/>
      <c r="H409" s="36"/>
      <c r="I409" s="36"/>
      <c r="M409" s="35"/>
    </row>
    <row r="410" spans="2:13" s="33" customFormat="1" ht="14.25">
      <c r="B410" s="34"/>
      <c r="G410" s="35"/>
      <c r="H410" s="36"/>
      <c r="I410" s="36"/>
      <c r="M410" s="35"/>
    </row>
    <row r="411" spans="2:13" s="33" customFormat="1" ht="14.25">
      <c r="B411" s="34"/>
      <c r="G411" s="35"/>
      <c r="H411" s="36"/>
      <c r="I411" s="36"/>
      <c r="M411" s="35"/>
    </row>
    <row r="412" spans="2:13" s="33" customFormat="1" ht="14.25">
      <c r="B412" s="34"/>
      <c r="G412" s="35"/>
      <c r="H412" s="36"/>
      <c r="I412" s="36"/>
      <c r="M412" s="35"/>
    </row>
    <row r="413" spans="2:13" s="33" customFormat="1" ht="14.25">
      <c r="B413" s="34"/>
      <c r="G413" s="35"/>
      <c r="H413" s="36"/>
      <c r="I413" s="36"/>
      <c r="M413" s="35"/>
    </row>
    <row r="414" spans="2:13" s="33" customFormat="1" ht="14.25">
      <c r="B414" s="34"/>
      <c r="G414" s="35"/>
      <c r="H414" s="36"/>
      <c r="I414" s="36"/>
      <c r="M414" s="35"/>
    </row>
    <row r="415" spans="2:13" s="33" customFormat="1" ht="14.25">
      <c r="B415" s="34"/>
      <c r="G415" s="35"/>
      <c r="H415" s="36"/>
      <c r="I415" s="36"/>
      <c r="M415" s="35"/>
    </row>
    <row r="416" spans="2:13" s="33" customFormat="1" ht="14.25">
      <c r="B416" s="34"/>
      <c r="G416" s="35"/>
      <c r="H416" s="36"/>
      <c r="I416" s="36"/>
      <c r="M416" s="35"/>
    </row>
    <row r="417" spans="2:13" s="33" customFormat="1" ht="14.25">
      <c r="B417" s="34"/>
      <c r="G417" s="35"/>
      <c r="H417" s="36"/>
      <c r="I417" s="36"/>
      <c r="M417" s="35"/>
    </row>
    <row r="418" spans="2:13" s="33" customFormat="1" ht="14.25">
      <c r="B418" s="34"/>
      <c r="G418" s="35"/>
      <c r="H418" s="36"/>
      <c r="I418" s="36"/>
      <c r="M418" s="35"/>
    </row>
    <row r="419" spans="2:13" s="33" customFormat="1" ht="14.25">
      <c r="B419" s="34"/>
      <c r="G419" s="35"/>
      <c r="H419" s="36"/>
      <c r="I419" s="36"/>
      <c r="M419" s="35"/>
    </row>
    <row r="420" spans="2:13" s="33" customFormat="1" ht="14.25">
      <c r="B420" s="34"/>
      <c r="G420" s="35"/>
      <c r="H420" s="36"/>
      <c r="I420" s="36"/>
      <c r="M420" s="35"/>
    </row>
    <row r="421" spans="2:13" s="33" customFormat="1" ht="14.25">
      <c r="B421" s="34"/>
      <c r="G421" s="35"/>
      <c r="H421" s="36"/>
      <c r="I421" s="36"/>
      <c r="M421" s="35"/>
    </row>
    <row r="422" spans="2:13" s="33" customFormat="1" ht="14.25">
      <c r="B422" s="34"/>
      <c r="G422" s="35"/>
      <c r="H422" s="36"/>
      <c r="I422" s="36"/>
      <c r="M422" s="35"/>
    </row>
    <row r="423" spans="2:13" s="33" customFormat="1" ht="14.25">
      <c r="B423" s="34"/>
      <c r="G423" s="35"/>
      <c r="H423" s="36"/>
      <c r="I423" s="36"/>
      <c r="M423" s="35"/>
    </row>
    <row r="424" spans="2:13" s="33" customFormat="1" ht="14.25">
      <c r="B424" s="34"/>
      <c r="G424" s="35"/>
      <c r="H424" s="36"/>
      <c r="I424" s="36"/>
      <c r="M424" s="35"/>
    </row>
    <row r="425" spans="2:13" s="33" customFormat="1" ht="14.25">
      <c r="B425" s="34"/>
      <c r="G425" s="35"/>
      <c r="H425" s="36"/>
      <c r="I425" s="36"/>
      <c r="M425" s="35"/>
    </row>
    <row r="426" spans="2:13" s="33" customFormat="1" ht="14.25">
      <c r="B426" s="34"/>
      <c r="G426" s="35"/>
      <c r="H426" s="36"/>
      <c r="I426" s="36"/>
      <c r="M426" s="35"/>
    </row>
    <row r="427" spans="2:13" s="33" customFormat="1" ht="14.25">
      <c r="B427" s="34"/>
      <c r="G427" s="35"/>
      <c r="H427" s="36"/>
      <c r="I427" s="36"/>
      <c r="M427" s="35"/>
    </row>
    <row r="428" spans="2:13" s="33" customFormat="1" ht="14.25">
      <c r="B428" s="34"/>
      <c r="G428" s="35"/>
      <c r="H428" s="36"/>
      <c r="I428" s="36"/>
      <c r="M428" s="35"/>
    </row>
    <row r="429" spans="2:13" s="33" customFormat="1" ht="14.25">
      <c r="B429" s="34"/>
      <c r="G429" s="35"/>
      <c r="H429" s="36"/>
      <c r="I429" s="36"/>
      <c r="M429" s="35"/>
    </row>
    <row r="430" spans="2:13" s="33" customFormat="1" ht="14.25">
      <c r="B430" s="34"/>
      <c r="G430" s="35"/>
      <c r="H430" s="36"/>
      <c r="I430" s="36"/>
      <c r="M430" s="35"/>
    </row>
    <row r="431" spans="2:13" s="33" customFormat="1" ht="14.25">
      <c r="B431" s="34"/>
      <c r="G431" s="35"/>
      <c r="H431" s="36"/>
      <c r="I431" s="36"/>
      <c r="M431" s="35"/>
    </row>
    <row r="432" spans="2:13" s="33" customFormat="1" ht="14.25">
      <c r="B432" s="34"/>
      <c r="G432" s="35"/>
      <c r="H432" s="36"/>
      <c r="I432" s="36"/>
      <c r="M432" s="35"/>
    </row>
    <row r="433" spans="2:13" s="33" customFormat="1" ht="14.25">
      <c r="B433" s="34"/>
      <c r="G433" s="35"/>
      <c r="H433" s="36"/>
      <c r="I433" s="36"/>
      <c r="M433" s="35"/>
    </row>
    <row r="434" spans="2:13" s="33" customFormat="1" ht="14.25">
      <c r="B434" s="34"/>
      <c r="G434" s="35"/>
      <c r="H434" s="36"/>
      <c r="I434" s="36"/>
      <c r="M434" s="35"/>
    </row>
    <row r="435" spans="2:13" s="33" customFormat="1" ht="14.25">
      <c r="B435" s="34"/>
      <c r="G435" s="35"/>
      <c r="H435" s="36"/>
      <c r="I435" s="36"/>
      <c r="M435" s="35"/>
    </row>
    <row r="436" spans="2:13" s="33" customFormat="1" ht="14.25">
      <c r="B436" s="34"/>
      <c r="G436" s="35"/>
      <c r="H436" s="36"/>
      <c r="I436" s="36"/>
      <c r="M436" s="35"/>
    </row>
    <row r="437" spans="2:13" s="33" customFormat="1" ht="14.25">
      <c r="B437" s="34"/>
      <c r="G437" s="35"/>
      <c r="H437" s="36"/>
      <c r="I437" s="36"/>
      <c r="M437" s="35"/>
    </row>
    <row r="438" spans="2:13" s="33" customFormat="1" ht="14.25">
      <c r="B438" s="34"/>
      <c r="G438" s="35"/>
      <c r="H438" s="36"/>
      <c r="I438" s="36"/>
      <c r="M438" s="35"/>
    </row>
    <row r="439" spans="2:13" s="33" customFormat="1" ht="14.25">
      <c r="B439" s="34"/>
      <c r="G439" s="35"/>
      <c r="H439" s="36"/>
      <c r="I439" s="36"/>
      <c r="M439" s="35"/>
    </row>
    <row r="440" spans="2:13" s="33" customFormat="1" ht="14.25">
      <c r="B440" s="34"/>
      <c r="G440" s="35"/>
      <c r="H440" s="36"/>
      <c r="I440" s="36"/>
      <c r="M440" s="35"/>
    </row>
    <row r="441" spans="2:13" s="33" customFormat="1" ht="14.25">
      <c r="B441" s="34"/>
      <c r="G441" s="35"/>
      <c r="H441" s="36"/>
      <c r="I441" s="36"/>
      <c r="M441" s="35"/>
    </row>
    <row r="442" spans="2:13" s="33" customFormat="1" ht="14.25">
      <c r="B442" s="34"/>
      <c r="G442" s="35"/>
      <c r="H442" s="36"/>
      <c r="I442" s="36"/>
      <c r="M442" s="35"/>
    </row>
    <row r="443" spans="2:13" s="33" customFormat="1" ht="14.25">
      <c r="B443" s="34"/>
      <c r="G443" s="35"/>
      <c r="H443" s="36"/>
      <c r="I443" s="36"/>
      <c r="M443" s="35"/>
    </row>
    <row r="444" spans="2:13" s="33" customFormat="1" ht="14.25">
      <c r="B444" s="34"/>
      <c r="G444" s="35"/>
      <c r="H444" s="36"/>
      <c r="I444" s="36"/>
      <c r="M444" s="35"/>
    </row>
    <row r="445" spans="2:13" s="33" customFormat="1" ht="14.25">
      <c r="B445" s="34"/>
      <c r="G445" s="35"/>
      <c r="H445" s="36"/>
      <c r="I445" s="36"/>
      <c r="M445" s="35"/>
    </row>
    <row r="446" spans="2:13" s="33" customFormat="1" ht="14.25">
      <c r="B446" s="34"/>
      <c r="G446" s="35"/>
      <c r="H446" s="36"/>
      <c r="I446" s="36"/>
      <c r="M446" s="35"/>
    </row>
    <row r="447" spans="2:13" s="33" customFormat="1" ht="14.25">
      <c r="B447" s="34"/>
      <c r="G447" s="35"/>
      <c r="H447" s="36"/>
      <c r="I447" s="36"/>
      <c r="M447" s="35"/>
    </row>
    <row r="448" spans="2:13" s="33" customFormat="1" ht="14.25">
      <c r="B448" s="34"/>
      <c r="G448" s="35"/>
      <c r="H448" s="36"/>
      <c r="I448" s="36"/>
      <c r="M448" s="35"/>
    </row>
    <row r="449" spans="2:13" s="33" customFormat="1" ht="14.25">
      <c r="B449" s="34"/>
      <c r="G449" s="35"/>
      <c r="H449" s="36"/>
      <c r="I449" s="36"/>
      <c r="M449" s="35"/>
    </row>
    <row r="450" spans="2:13" s="33" customFormat="1" ht="14.25">
      <c r="B450" s="34"/>
      <c r="G450" s="35"/>
      <c r="H450" s="36"/>
      <c r="I450" s="36"/>
      <c r="M450" s="35"/>
    </row>
    <row r="451" spans="2:13" s="33" customFormat="1" ht="14.25">
      <c r="B451" s="34"/>
      <c r="G451" s="35"/>
      <c r="H451" s="36"/>
      <c r="I451" s="36"/>
      <c r="M451" s="35"/>
    </row>
    <row r="452" spans="2:13" s="33" customFormat="1" ht="14.25">
      <c r="B452" s="34"/>
      <c r="G452" s="35"/>
      <c r="H452" s="36"/>
      <c r="I452" s="36"/>
      <c r="M452" s="35"/>
    </row>
    <row r="453" spans="2:13" s="33" customFormat="1" ht="14.25">
      <c r="B453" s="34"/>
      <c r="G453" s="35"/>
      <c r="H453" s="36"/>
      <c r="I453" s="36"/>
      <c r="M453" s="35"/>
    </row>
    <row r="454" spans="2:13" s="33" customFormat="1" ht="14.25">
      <c r="B454" s="34"/>
      <c r="G454" s="35"/>
      <c r="H454" s="36"/>
      <c r="I454" s="36"/>
      <c r="M454" s="35"/>
    </row>
    <row r="455" spans="2:13" s="33" customFormat="1" ht="14.25">
      <c r="B455" s="34"/>
      <c r="G455" s="35"/>
      <c r="H455" s="36"/>
      <c r="I455" s="36"/>
      <c r="M455" s="35"/>
    </row>
    <row r="456" spans="2:13" s="33" customFormat="1" ht="14.25">
      <c r="B456" s="34"/>
      <c r="G456" s="35"/>
      <c r="H456" s="36"/>
      <c r="I456" s="36"/>
      <c r="M456" s="35"/>
    </row>
    <row r="457" spans="2:13" s="33" customFormat="1" ht="14.25">
      <c r="B457" s="34"/>
      <c r="G457" s="35"/>
      <c r="H457" s="36"/>
      <c r="I457" s="36"/>
      <c r="M457" s="35"/>
    </row>
    <row r="458" spans="2:13" s="33" customFormat="1" ht="14.25">
      <c r="B458" s="34"/>
      <c r="G458" s="35"/>
      <c r="H458" s="36"/>
      <c r="I458" s="36"/>
      <c r="M458" s="35"/>
    </row>
    <row r="459" spans="2:13" s="33" customFormat="1" ht="14.25">
      <c r="B459" s="34"/>
      <c r="G459" s="35"/>
      <c r="H459" s="36"/>
      <c r="I459" s="36"/>
      <c r="M459" s="35"/>
    </row>
    <row r="460" spans="2:13" s="33" customFormat="1" ht="14.25">
      <c r="B460" s="34"/>
      <c r="G460" s="35"/>
      <c r="H460" s="36"/>
      <c r="I460" s="36"/>
      <c r="M460" s="35"/>
    </row>
    <row r="461" spans="2:13" s="33" customFormat="1" ht="14.25">
      <c r="B461" s="34"/>
      <c r="G461" s="35"/>
      <c r="H461" s="36"/>
      <c r="I461" s="36"/>
      <c r="M461" s="35"/>
    </row>
    <row r="462" spans="2:13" s="33" customFormat="1" ht="14.25">
      <c r="B462" s="34"/>
      <c r="G462" s="35"/>
      <c r="H462" s="36"/>
      <c r="I462" s="36"/>
      <c r="M462" s="35"/>
    </row>
    <row r="463" spans="2:13" s="33" customFormat="1" ht="14.25">
      <c r="B463" s="34"/>
      <c r="G463" s="35"/>
      <c r="H463" s="36"/>
      <c r="I463" s="36"/>
      <c r="M463" s="35"/>
    </row>
    <row r="464" spans="2:13" s="33" customFormat="1" ht="14.25">
      <c r="B464" s="34"/>
      <c r="G464" s="35"/>
      <c r="H464" s="36"/>
      <c r="I464" s="36"/>
      <c r="M464" s="35"/>
    </row>
    <row r="465" spans="2:13" s="33" customFormat="1" ht="14.25">
      <c r="B465" s="34"/>
      <c r="G465" s="35"/>
      <c r="H465" s="36"/>
      <c r="I465" s="36"/>
      <c r="M465" s="35"/>
    </row>
    <row r="466" spans="2:13" s="33" customFormat="1" ht="14.25">
      <c r="B466" s="34"/>
      <c r="G466" s="35"/>
      <c r="H466" s="36"/>
      <c r="I466" s="36"/>
      <c r="M466" s="35"/>
    </row>
    <row r="467" spans="2:13" s="33" customFormat="1" ht="14.25">
      <c r="B467" s="34"/>
      <c r="G467" s="35"/>
      <c r="H467" s="36"/>
      <c r="I467" s="36"/>
      <c r="M467" s="35"/>
    </row>
    <row r="468" spans="2:13" s="33" customFormat="1" ht="14.25">
      <c r="B468" s="34"/>
      <c r="G468" s="35"/>
      <c r="H468" s="36"/>
      <c r="I468" s="36"/>
      <c r="M468" s="35"/>
    </row>
  </sheetData>
  <sheetProtection selectLockedCells="1"/>
  <mergeCells count="44">
    <mergeCell ref="C2:U3"/>
    <mergeCell ref="Q4:T4"/>
    <mergeCell ref="F7:J7"/>
    <mergeCell ref="F8:J8"/>
    <mergeCell ref="E9:E10"/>
    <mergeCell ref="F9:J10"/>
    <mergeCell ref="E11:E12"/>
    <mergeCell ref="F11:J12"/>
    <mergeCell ref="R12:R13"/>
    <mergeCell ref="S12:S13"/>
    <mergeCell ref="T12:T13"/>
    <mergeCell ref="Q15:U15"/>
    <mergeCell ref="Q16:U16"/>
    <mergeCell ref="Q17:U17"/>
    <mergeCell ref="Q18:U18"/>
    <mergeCell ref="Q19:U19"/>
    <mergeCell ref="Q20:U20"/>
    <mergeCell ref="Q21:U21"/>
    <mergeCell ref="Q22:U22"/>
    <mergeCell ref="Q23:U23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Q33:U33"/>
    <mergeCell ref="Q34:U34"/>
    <mergeCell ref="Q35:U35"/>
    <mergeCell ref="Q36:U36"/>
    <mergeCell ref="Q37:U37"/>
    <mergeCell ref="Q38:U38"/>
    <mergeCell ref="Q39:U39"/>
    <mergeCell ref="Q46:U46"/>
    <mergeCell ref="Q47:U47"/>
    <mergeCell ref="Q40:U40"/>
    <mergeCell ref="Q41:U41"/>
    <mergeCell ref="Q42:U42"/>
    <mergeCell ref="Q43:U43"/>
    <mergeCell ref="Q44:U44"/>
    <mergeCell ref="Q45:U45"/>
  </mergeCells>
  <conditionalFormatting sqref="K48:P48 J16:J46 J48:J49 J52:J53">
    <cfRule type="cellIs" priority="8" dxfId="48" operator="equal" stopIfTrue="1">
      <formula>"""0:00"""</formula>
    </cfRule>
  </conditionalFormatting>
  <conditionalFormatting sqref="G4:I6 G1:I1 G47:G65536 G13:I15 I48:I65536 H48:H49 H52:H65536">
    <cfRule type="cellIs" priority="9" dxfId="49" operator="equal" stopIfTrue="1">
      <formula>"休出"</formula>
    </cfRule>
    <cfRule type="cellIs" priority="10" dxfId="50" operator="equal" stopIfTrue="1">
      <formula>"休日"</formula>
    </cfRule>
  </conditionalFormatting>
  <conditionalFormatting sqref="H16:I46">
    <cfRule type="cellIs" priority="11" dxfId="49" operator="equal" stopIfTrue="1">
      <formula>"休出"</formula>
    </cfRule>
    <cfRule type="cellIs" priority="12" dxfId="50" operator="equal" stopIfTrue="1">
      <formula>"休日"</formula>
    </cfRule>
    <cfRule type="cellIs" priority="13" dxfId="0" operator="equal" stopIfTrue="1">
      <formula>"有休"</formula>
    </cfRule>
  </conditionalFormatting>
  <conditionalFormatting sqref="D54:D65536 D1 D52 D4:D6 D8:D50">
    <cfRule type="cellIs" priority="14" dxfId="0" operator="equal" stopIfTrue="1">
      <formula>"日"</formula>
    </cfRule>
    <cfRule type="cellIs" priority="15" dxfId="0" operator="equal" stopIfTrue="1">
      <formula>"土"</formula>
    </cfRule>
  </conditionalFormatting>
  <conditionalFormatting sqref="O47:P47 L16:N47 H47:K47">
    <cfRule type="cellIs" priority="16" dxfId="48" operator="equal" stopIfTrue="1">
      <formula>0</formula>
    </cfRule>
  </conditionalFormatting>
  <conditionalFormatting sqref="O16:P46">
    <cfRule type="cellIs" priority="18" dxfId="51" operator="equal" stopIfTrue="1">
      <formula>0</formula>
    </cfRule>
  </conditionalFormatting>
  <conditionalFormatting sqref="K16:K46">
    <cfRule type="cellIs" priority="19" dxfId="48" operator="equal" stopIfTrue="1">
      <formula>0</formula>
    </cfRule>
    <cfRule type="cellIs" priority="20" dxfId="7" operator="lessThan" stopIfTrue="1">
      <formula>0.291666666666667</formula>
    </cfRule>
  </conditionalFormatting>
  <conditionalFormatting sqref="D16:D46">
    <cfRule type="expression" priority="7" dxfId="6" stopIfTrue="1">
      <formula>COUNTIF(祝日リスト,$A16)=1</formula>
    </cfRule>
  </conditionalFormatting>
  <conditionalFormatting sqref="G16:G41">
    <cfRule type="cellIs" priority="4" dxfId="49" operator="equal" stopIfTrue="1">
      <formula>"休出"</formula>
    </cfRule>
    <cfRule type="cellIs" priority="5" dxfId="50" operator="equal" stopIfTrue="1">
      <formula>"休日"</formula>
    </cfRule>
    <cfRule type="cellIs" priority="6" dxfId="0" operator="equal" stopIfTrue="1">
      <formula>"有休"</formula>
    </cfRule>
  </conditionalFormatting>
  <conditionalFormatting sqref="G42:G46">
    <cfRule type="cellIs" priority="1" dxfId="49" operator="equal" stopIfTrue="1">
      <formula>"休出"</formula>
    </cfRule>
    <cfRule type="cellIs" priority="2" dxfId="50" operator="equal" stopIfTrue="1">
      <formula>"休日"</formula>
    </cfRule>
    <cfRule type="cellIs" priority="3" dxfId="0" operator="equal" stopIfTrue="1">
      <formula>"有休"</formula>
    </cfRule>
  </conditionalFormatting>
  <dataValidations count="3">
    <dataValidation type="list" allowBlank="1" showInputMessage="1" showErrorMessage="1" sqref="F8:J8">
      <formula1>"正社員,短時間正社員,パート,アルバイト,"</formula1>
    </dataValidation>
    <dataValidation type="list" allowBlank="1" showInputMessage="1" showErrorMessage="1" sqref="G16:G46">
      <formula1>"勤務,休出,休日,有休,特休,欠勤"</formula1>
    </dataValidation>
    <dataValidation type="list" allowBlank="1" showInputMessage="1" showErrorMessage="1" sqref="G47:G48 H48:I48">
      <formula1>"勤務,休出,休日"</formula1>
    </dataValidation>
  </dataValidations>
  <printOptions horizontalCentered="1" verticalCentered="1"/>
  <pageMargins left="0.3937007874015748" right="0" top="0" bottom="0" header="0.2362204724409449" footer="0.31496062992125984"/>
  <pageSetup horizontalDpi="600" verticalDpi="600" orientation="portrait" paperSize="9" scale="50" r:id="rId1"/>
  <headerFooter alignWithMargins="0">
    <oddHeader>&amp;L&amp;F&amp;R&amp;A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D26"/>
  <sheetViews>
    <sheetView zoomScalePageLayoutView="0" workbookViewId="0" topLeftCell="A1">
      <selection activeCell="D29" sqref="D29"/>
    </sheetView>
  </sheetViews>
  <sheetFormatPr defaultColWidth="8.75390625" defaultRowHeight="13.5"/>
  <cols>
    <col min="1" max="1" width="4.75390625" style="196" customWidth="1"/>
    <col min="2" max="2" width="10.875" style="198" bestFit="1" customWidth="1"/>
    <col min="3" max="3" width="5.50390625" style="196" bestFit="1" customWidth="1"/>
    <col min="4" max="4" width="36.75390625" style="196" customWidth="1"/>
    <col min="5" max="5" width="6.75390625" style="196" customWidth="1"/>
    <col min="6" max="16384" width="8.75390625" style="196" customWidth="1"/>
  </cols>
  <sheetData>
    <row r="1" spans="1:4" ht="20.25" customHeight="1">
      <c r="A1" s="279" t="s">
        <v>84</v>
      </c>
      <c r="B1" s="279"/>
      <c r="C1" s="279"/>
      <c r="D1" s="279"/>
    </row>
    <row r="2" spans="2:3" ht="12.75">
      <c r="B2" s="199">
        <v>2021</v>
      </c>
      <c r="C2" s="196" t="s">
        <v>57</v>
      </c>
    </row>
    <row r="3" ht="13.5" thickBot="1"/>
    <row r="4" spans="2:4" ht="14.25" thickBot="1">
      <c r="B4" s="205" t="s">
        <v>58</v>
      </c>
      <c r="C4" s="206" t="s">
        <v>1</v>
      </c>
      <c r="D4" s="207" t="s">
        <v>83</v>
      </c>
    </row>
    <row r="5" spans="2:4" ht="14.25" thickBot="1">
      <c r="B5" s="208">
        <v>44197</v>
      </c>
      <c r="C5" s="203" t="s">
        <v>59</v>
      </c>
      <c r="D5" s="204" t="s">
        <v>60</v>
      </c>
    </row>
    <row r="6" spans="2:4" ht="14.25" thickBot="1">
      <c r="B6" s="209">
        <v>44207</v>
      </c>
      <c r="C6" s="197" t="s">
        <v>61</v>
      </c>
      <c r="D6" s="200" t="s">
        <v>62</v>
      </c>
    </row>
    <row r="7" spans="2:4" ht="14.25" thickBot="1">
      <c r="B7" s="209">
        <v>44238</v>
      </c>
      <c r="C7" s="197" t="s">
        <v>63</v>
      </c>
      <c r="D7" s="200" t="s">
        <v>64</v>
      </c>
    </row>
    <row r="8" spans="2:4" ht="14.25" thickBot="1">
      <c r="B8" s="209">
        <v>44250</v>
      </c>
      <c r="C8" s="197" t="s">
        <v>65</v>
      </c>
      <c r="D8" s="200" t="s">
        <v>66</v>
      </c>
    </row>
    <row r="9" spans="2:4" ht="14.25" thickBot="1">
      <c r="B9" s="209">
        <v>44275</v>
      </c>
      <c r="C9" s="197" t="s">
        <v>67</v>
      </c>
      <c r="D9" s="200" t="s">
        <v>68</v>
      </c>
    </row>
    <row r="10" spans="2:4" ht="14.25" thickBot="1">
      <c r="B10" s="209">
        <v>44315</v>
      </c>
      <c r="C10" s="197" t="s">
        <v>63</v>
      </c>
      <c r="D10" s="200" t="s">
        <v>69</v>
      </c>
    </row>
    <row r="11" spans="2:4" ht="14.25" thickBot="1">
      <c r="B11" s="209">
        <v>44319</v>
      </c>
      <c r="C11" s="197" t="s">
        <v>61</v>
      </c>
      <c r="D11" s="200" t="s">
        <v>70</v>
      </c>
    </row>
    <row r="12" spans="2:4" ht="14.25" thickBot="1">
      <c r="B12" s="209">
        <v>44320</v>
      </c>
      <c r="C12" s="197" t="s">
        <v>65</v>
      </c>
      <c r="D12" s="200" t="s">
        <v>71</v>
      </c>
    </row>
    <row r="13" spans="2:4" ht="14.25" thickBot="1">
      <c r="B13" s="209">
        <v>44321</v>
      </c>
      <c r="C13" s="197" t="s">
        <v>72</v>
      </c>
      <c r="D13" s="200" t="s">
        <v>73</v>
      </c>
    </row>
    <row r="14" spans="2:4" ht="14.25" thickBot="1">
      <c r="B14" s="209">
        <v>44399</v>
      </c>
      <c r="C14" s="197" t="s">
        <v>63</v>
      </c>
      <c r="D14" s="200" t="s">
        <v>74</v>
      </c>
    </row>
    <row r="15" spans="2:4" ht="14.25" thickBot="1">
      <c r="B15" s="209">
        <v>44400</v>
      </c>
      <c r="C15" s="197" t="s">
        <v>59</v>
      </c>
      <c r="D15" s="200" t="s">
        <v>75</v>
      </c>
    </row>
    <row r="16" spans="2:4" ht="14.25" thickBot="1">
      <c r="B16" s="209">
        <v>44416</v>
      </c>
      <c r="C16" s="197" t="s">
        <v>76</v>
      </c>
      <c r="D16" s="200" t="s">
        <v>77</v>
      </c>
    </row>
    <row r="17" spans="2:4" ht="14.25" thickBot="1">
      <c r="B17" s="209">
        <v>44417</v>
      </c>
      <c r="C17" s="197" t="s">
        <v>61</v>
      </c>
      <c r="D17" s="200" t="s">
        <v>78</v>
      </c>
    </row>
    <row r="18" spans="2:4" ht="14.25" thickBot="1">
      <c r="B18" s="209">
        <v>44459</v>
      </c>
      <c r="C18" s="197" t="s">
        <v>61</v>
      </c>
      <c r="D18" s="200" t="s">
        <v>79</v>
      </c>
    </row>
    <row r="19" spans="2:4" ht="14.25" thickBot="1">
      <c r="B19" s="209">
        <v>44462</v>
      </c>
      <c r="C19" s="197" t="s">
        <v>63</v>
      </c>
      <c r="D19" s="200" t="s">
        <v>80</v>
      </c>
    </row>
    <row r="20" spans="2:4" ht="14.25" thickBot="1">
      <c r="B20" s="209">
        <v>44503</v>
      </c>
      <c r="C20" s="197" t="s">
        <v>72</v>
      </c>
      <c r="D20" s="200" t="s">
        <v>81</v>
      </c>
    </row>
    <row r="21" spans="2:4" ht="14.25" thickBot="1">
      <c r="B21" s="210">
        <v>44523</v>
      </c>
      <c r="C21" s="201" t="s">
        <v>65</v>
      </c>
      <c r="D21" s="202" t="s">
        <v>82</v>
      </c>
    </row>
    <row r="26" spans="2:3" ht="12.75">
      <c r="B26" s="211" t="s">
        <v>85</v>
      </c>
      <c r="C26" s="212" t="s">
        <v>86</v>
      </c>
    </row>
  </sheetData>
  <sheetProtection/>
  <mergeCells count="1">
    <mergeCell ref="A1:D1"/>
  </mergeCells>
  <hyperlinks>
    <hyperlink ref="C26" r:id="rId1" display="内閣府　「国民の祝日」について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katsuyama</dc:creator>
  <cp:keywords/>
  <dc:description/>
  <cp:lastModifiedBy>Legal Networks Sr-office</cp:lastModifiedBy>
  <cp:lastPrinted>2012-12-17T23:03:37Z</cp:lastPrinted>
  <dcterms:created xsi:type="dcterms:W3CDTF">2010-04-18T03:33:25Z</dcterms:created>
  <dcterms:modified xsi:type="dcterms:W3CDTF">2021-07-27T00:14:20Z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